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7126"/>
  <x:workbookPr/>
  <mc:AlternateContent xmlns:mc="http://schemas.openxmlformats.org/markup-compatibility/2006">
    <mc:Choice Requires="x15">
      <x15ac:absPath xmlns:x15ac="http://schemas.microsoft.com/office/spreadsheetml/2010/11/ac" url="\\ef\data\homedir\heh\DocuNote\Checked Out\Standard Dokument\24\D2024-02-23-1035014\"/>
    </mc:Choice>
  </mc:AlternateContent>
  <xr:revisionPtr revIDLastSave="0" documentId="13_ncr:1_{C4BEB2FE-2304-495E-991B-BCF99555D648}" xr6:coauthVersionLast="47" xr6:coauthVersionMax="47" xr10:uidLastSave="{00000000-0000-0000-0000-000000000000}"/>
  <x:bookViews>
    <x:workbookView xWindow="28680" yWindow="-120" windowWidth="29040" windowHeight="17640" tabRatio="742" activeTab="3" xr2:uid="{00000000-000D-0000-FFFF-FFFF00000000}"/>
  </x:bookViews>
  <x:sheets>
    <x:sheet name="Formål og vejlednin" sheetId="3" r:id="rId1"/>
    <x:sheet name="5.4 Tabel 3" sheetId="13" r:id="rId2"/>
    <x:sheet name="5.4 Tabel 4" sheetId="14" r:id="rId3"/>
    <x:sheet name="6.2 Tabel 5" sheetId="1" r:id="rId4"/>
    <x:sheet name="6.2 Tabel 6" sheetId="2" r:id="rId5"/>
    <x:sheet name="7 Tabel 7" sheetId="4" r:id="rId6"/>
    <x:sheet name="9 Projektoverblik HV" sheetId="16" r:id="rId7"/>
    <x:sheet name="9 Projektoverblik MV-LV" sheetId="21" r:id="rId8"/>
    <x:sheet name="10 Tabel 8" sheetId="19" r:id="rId9"/>
    <x:sheet name="12 Tabel 9" sheetId="20" r:id="rId10"/>
  </x:sheets>
  <x:calcPr calcId="191029" calcMode="manual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C20" i="1" l="1"/>
  <c r="B4" i="20"/>
  <c r="B3" i="20"/>
  <c r="F3" i="20"/>
  <c r="F4" i="20"/>
  <c r="D4" i="20"/>
  <c r="D3" i="20"/>
  <c r="C9" i="4" l="1"/>
  <c r="C8" i="4" s="1"/>
  <c r="C7" i="4"/>
  <c r="C6" i="4" s="1"/>
  <c r="C11" i="4" l="1"/>
  <c r="C13" i="4" l="1"/>
  <c r="C12" i="4" s="1"/>
  <c r="C10" i="4"/>
  <c r="C4" i="2" l="1"/>
  <c r="C9" i="2"/>
  <c r="F8" i="14" l="1"/>
  <c r="F7" i="14"/>
  <c r="F6" i="14"/>
  <c r="D8" i="14"/>
  <c r="D7" i="14"/>
  <c r="D6" i="14"/>
  <c r="C9" i="14"/>
  <c r="C10" i="14"/>
  <c r="D10" i="14" s="1"/>
  <c r="B10" i="14"/>
  <c r="C15" i="13"/>
  <c r="B10" i="13"/>
  <c r="B15" i="13" s="1"/>
  <c r="D10" i="13"/>
  <c r="F11" i="13"/>
  <c r="F12" i="13"/>
  <c r="C14" i="13"/>
  <c r="D13" i="13"/>
  <c r="D11" i="13"/>
  <c r="D9" i="13"/>
  <c r="D8" i="13"/>
  <c r="D7" i="13"/>
  <c r="D6" i="13"/>
  <c r="E10" i="14"/>
  <c r="E15" i="13"/>
  <c r="F7" i="13"/>
  <c r="F8" i="13"/>
  <c r="F13" i="13"/>
  <c r="F6" i="13"/>
  <c r="F10" i="13"/>
  <c r="F9" i="13"/>
  <c r="F15" i="13" l="1"/>
  <c r="D15" i="13"/>
  <c r="F10" i="14"/>
  <c r="D12" i="13"/>
</calcChain>
</file>

<file path=xl/sharedStrings.xml><?xml version="1.0" encoding="utf-8"?>
<sst xmlns="http://schemas.openxmlformats.org/spreadsheetml/2006/main" count="1422" uniqueCount="302">
  <si>
    <t xml:space="preserve">Dokument til indtastning af oplysninger fra netudviklingsplan </t>
  </si>
  <si>
    <r>
      <rPr>
        <b/>
        <sz val="11"/>
        <color theme="1"/>
        <rFont val="Calibri"/>
        <family val="2"/>
        <scheme val="minor"/>
      </rPr>
      <t>Formål</t>
    </r>
    <r>
      <rPr>
        <sz val="11"/>
        <color theme="1"/>
        <rFont val="Calibri"/>
        <family val="2"/>
        <scheme val="minor"/>
      </rPr>
      <t xml:space="preserve">
Af hensyn til at gøre det nemmere for planbrugere og myndigheder at benytte oplysninger fra netvirksomheder bedes efterspurgte oplysninger i netudviklingsplanen oplyses i nærværende indtastningdokument.  
</t>
    </r>
    <r>
      <rPr>
        <b/>
        <sz val="11"/>
        <color theme="1"/>
        <rFont val="Calibri"/>
        <family val="2"/>
        <scheme val="minor"/>
      </rPr>
      <t xml:space="preserve">Vejledning
</t>
    </r>
    <r>
      <rPr>
        <sz val="11"/>
        <color theme="1"/>
        <rFont val="Calibri"/>
        <family val="2"/>
        <scheme val="minor"/>
      </rPr>
      <t>Nedenstående ark henviser til netudviklingsplanernes forskellige Tabeller/afsnit, hvor netvirksomheden skal angive hhv. kvantitative data og skriftlige oplysninger.</t>
    </r>
  </si>
  <si>
    <t>Afsnit 5.4 Analyseforudsætninger for forbrug</t>
  </si>
  <si>
    <t>Læsevejledning</t>
  </si>
  <si>
    <t>OBS: eksempler er vejledende og skal slettes så de ikke optræder sammen med egne projekter.</t>
  </si>
  <si>
    <t>Forbrug</t>
  </si>
  <si>
    <t>Landsplan AF23</t>
  </si>
  <si>
    <t>Netvirksomhed AF23</t>
  </si>
  <si>
    <t>Netvirksomhed AF23 +/- Lokal</t>
  </si>
  <si>
    <t>"Landsplan AF23" er de generelle analyseforudsætniger udgivet i okt. 2023. Analyseforudsætningerne er udarbejdet af Energistyrelsen og  beskriver et sandsynligt udviklingsforløb for det danske el- og gassystem frem mod 2050, herunder fordelingen  a elforbruget.</t>
  </si>
  <si>
    <t xml:space="preserve">"Netvirksomhed AF23" er de generelle analyseforudsætninger udmøntet (dekomponeret) til at afspejle netvirksomhedens andel i tal og pct. i forhold til landsplan. Netvirksomheden udmønter selv analyseforudsætningerne. Fremgangsmåden beskrives i afsnit 5 i  netudviklingsplanen.  </t>
  </si>
  <si>
    <t>Netvirksomheden vil ofte have lokal kendskab der kan føre til afvigelser fra de udmøntede generelle analyseforudsætninger. "Netvirksomhed AF23 +/- Lokal" beskriver det juterede tal pba. lokal viden/forhold og herved afvigelsen fra disse i procent.  Tabel 2 i netudviklingsplanen gennemgår de specifikke afvigelser der er relevante  for netvirksomheden.</t>
  </si>
  <si>
    <t>GWh</t>
  </si>
  <si>
    <t>Andel (%)</t>
  </si>
  <si>
    <t>Afvigelse (%)</t>
  </si>
  <si>
    <t>Klassisk elforbrug</t>
  </si>
  <si>
    <t>Individuelle varmepumper</t>
  </si>
  <si>
    <t>Store varmepumper</t>
  </si>
  <si>
    <t>Elkedler</t>
  </si>
  <si>
    <t>Transport</t>
  </si>
  <si>
    <t>Datacentre</t>
  </si>
  <si>
    <t>Power-to-X (nettilsluttet)</t>
  </si>
  <si>
    <t>DAC</t>
  </si>
  <si>
    <t>Andet forbrug</t>
  </si>
  <si>
    <t>I alt</t>
  </si>
  <si>
    <t>Afsnit 5.4 Analyseforudsætninger for produktion</t>
  </si>
  <si>
    <t>Produktionskapacitet</t>
  </si>
  <si>
    <t>Netvirksomhed AF23 + Lokal</t>
  </si>
  <si>
    <t>Landsplan AF23' er de generelle analyseforudsætniger udgivet i 2023. Analyseforudsætningerne er udarbejdet af Energistyrelsen og  beskriver et sandsynligt udviklingsforløb for det danske el- og gassystem frem mod 2050, herunder fordeling af elproduktion.</t>
  </si>
  <si>
    <t>"Netvirksomhed AF23" er de generelle analyseforudsætninger udmøntet (dekomponeret) til at afspejle netvirksomhedens andel i tal og pct. i forhold til landsplan. Netvirksomheden udmønter selv analyseforudsætningerne. Fremgangsmåden beskrives i afsnit 5 i netudviklingsplanen.</t>
  </si>
  <si>
    <t>MW</t>
  </si>
  <si>
    <t>Solceller</t>
  </si>
  <si>
    <t>Landvindmøller</t>
  </si>
  <si>
    <t>Decentrale værker</t>
  </si>
  <si>
    <t>Anden produktion</t>
  </si>
  <si>
    <t>Afsnit 6.2 Netanlæg og netkundebase</t>
  </si>
  <si>
    <t>Afregningsmålere</t>
  </si>
  <si>
    <t>stk.</t>
  </si>
  <si>
    <t>Kabelskabe</t>
  </si>
  <si>
    <t>Transformere</t>
  </si>
  <si>
    <t>30-60/10-20 kV</t>
  </si>
  <si>
    <t>10-20/0,4 kV</t>
  </si>
  <si>
    <t xml:space="preserve">Kabler og luftledninger </t>
  </si>
  <si>
    <t>30-60 kV luftledning</t>
  </si>
  <si>
    <t>km</t>
  </si>
  <si>
    <t>30-60 kV kabel</t>
  </si>
  <si>
    <t>10-20 kV luftledning</t>
  </si>
  <si>
    <t>10-20 kV kabel</t>
  </si>
  <si>
    <t>0,4 kV luftledning</t>
  </si>
  <si>
    <t>0,4 kV kabel</t>
  </si>
  <si>
    <t>Kundetyper</t>
  </si>
  <si>
    <t xml:space="preserve">Kundekategori: C
</t>
  </si>
  <si>
    <t>kunder</t>
  </si>
  <si>
    <t xml:space="preserve">Kundekategori: B lav
</t>
  </si>
  <si>
    <t xml:space="preserve">Kundekategori: B høj
</t>
  </si>
  <si>
    <t xml:space="preserve">Kundekategori: A lav
</t>
  </si>
  <si>
    <t xml:space="preserve">Kundekategori: A høj
</t>
  </si>
  <si>
    <t xml:space="preserve">Kundekategori: A 0
</t>
  </si>
  <si>
    <t xml:space="preserve">Afsnit 6.2 Elforbrug, nettab, elproduktionskapacitet og ellagerkapacitet  </t>
  </si>
  <si>
    <t>Netområdeforbrug</t>
  </si>
  <si>
    <t>MWh</t>
  </si>
  <si>
    <t xml:space="preserve">Nettab </t>
  </si>
  <si>
    <t>%</t>
  </si>
  <si>
    <t xml:space="preserve"> Tilsluttet elproduktionskapacitet</t>
  </si>
  <si>
    <t>Solceller (VE)</t>
  </si>
  <si>
    <t>Vindmøller (VE)</t>
  </si>
  <si>
    <t>Kraftvarmeværker</t>
  </si>
  <si>
    <t>[evt. anden teknologi]</t>
  </si>
  <si>
    <t xml:space="preserve">Tilsluttet energilagerkapacitet
</t>
  </si>
  <si>
    <t>Batterier</t>
  </si>
  <si>
    <t>Afsnit 7 Fremskrivning af elforbrug, nettab, elproduktionskapacitet og energilagerkapacitet</t>
  </si>
  <si>
    <t>År 2025</t>
  </si>
  <si>
    <t>År 2026</t>
  </si>
  <si>
    <t>År 2029</t>
  </si>
  <si>
    <t>År 2034</t>
  </si>
  <si>
    <t>Nettab</t>
  </si>
  <si>
    <t>Tilsluttet elproduktionskapacitet</t>
  </si>
  <si>
    <t>Ultimo  2025</t>
  </si>
  <si>
    <t>Ultimo 2026</t>
  </si>
  <si>
    <t>Ultimo 2029</t>
  </si>
  <si>
    <t>Ultimo 2034</t>
  </si>
  <si>
    <t>Tilsluttet Energilagerkapacitet</t>
  </si>
  <si>
    <t>Ultimo 2025</t>
  </si>
  <si>
    <t>Afsnit 9 Projektoverblik (højspændingsnettet)</t>
  </si>
  <si>
    <t>Område</t>
  </si>
  <si>
    <t>Projektreference</t>
  </si>
  <si>
    <t>Eksisterende kapacitet (MW)</t>
  </si>
  <si>
    <t>Investeringsprojekt og beskrivelse af udfordring i relation til behov.</t>
  </si>
  <si>
    <t>Alternativ løsning til investering</t>
  </si>
  <si>
    <t>Beskrivelse af alternativ løsning til investering</t>
  </si>
  <si>
    <t xml:space="preserve"> Spændingsændring (%)</t>
  </si>
  <si>
    <t>Kapacitetsbehov (MW)</t>
  </si>
  <si>
    <t>Fleksibilitetspotentiale (MW)</t>
  </si>
  <si>
    <t>Fleksibilitetspotentiale  (MWh)</t>
  </si>
  <si>
    <t>Kapacitets-/ spændingsbehov (årstal)</t>
  </si>
  <si>
    <t>Forventet idriftsættelse (periode)</t>
  </si>
  <si>
    <t>OBS: eksemplerne er vejledende og skal slettes så de ikke optræder sammen med egne projekter.</t>
  </si>
  <si>
    <t>Transformerstationer (30-60/10-20 kv)</t>
  </si>
  <si>
    <t>Ja</t>
  </si>
  <si>
    <t>Nej</t>
  </si>
  <si>
    <t>Ledning og kabelstrækninger (30-60 kV)</t>
  </si>
  <si>
    <t>Afsnit 9 Projektoverblik (mellem- og lavspændingsnettet)</t>
  </si>
  <si>
    <t>Transformerstationer (10-20/0,4 kV)</t>
  </si>
  <si>
    <t>Ledning og kabelstrækninger (0,4-20 kv)</t>
  </si>
  <si>
    <t>Afsnit 10 Investeringsbehov   </t>
  </si>
  <si>
    <t>Tidsperiode</t>
  </si>
  <si>
    <t>1-2 år (2025-2026)</t>
  </si>
  <si>
    <t>3-5 år (2027-2029)</t>
  </si>
  <si>
    <t>6-10 år (2030-2034)</t>
  </si>
  <si>
    <t>Samlet forventet investeringsbehov</t>
  </si>
  <si>
    <t xml:space="preserve"> mio. kr.</t>
  </si>
  <si>
    <t>Forventet investeringsbehov i højspændingsnet (30-60 kV net)</t>
  </si>
  <si>
    <t>Forventet investeringsbehov i mellemspændingsnet (10-20 kV net)</t>
  </si>
  <si>
    <t>Forventet investeringsbehov i lavspændingsnet (0,4 kV net)</t>
  </si>
  <si>
    <t>Afsnit 12 Fleksibilitetspotentiale</t>
  </si>
  <si>
    <t>Samlet fleksibilitetspotentiale</t>
  </si>
  <si>
    <t>Fleksibilitetspotentiale i højspændingsnet (30-60 kV net)</t>
  </si>
  <si>
    <t>Fleksibilitetspotentiale i mellemspændingsnet (10-20 kV net)</t>
  </si>
  <si>
    <t>Fleksibilitetspotentiale i lavspændingsnet (0,4 kV net)</t>
  </si>
  <si>
    <t>ABS</t>
  </si>
  <si>
    <t>10</t>
  </si>
  <si>
    <t>Opgradering af transformerkapacitet, kapacitetsforøgelse</t>
  </si>
  <si>
    <t>Fleksibilitetsprodukter kan muligvis udskyde behov 1-2 år.</t>
  </si>
  <si>
    <t>-</t>
  </si>
  <si>
    <t>11</t>
  </si>
  <si>
    <t>BLØ</t>
  </si>
  <si>
    <t>7</t>
  </si>
  <si>
    <t>HNE</t>
  </si>
  <si>
    <t>8</t>
  </si>
  <si>
    <t>2</t>
  </si>
  <si>
    <t>32</t>
  </si>
  <si>
    <t>OBL</t>
  </si>
  <si>
    <t>16</t>
  </si>
  <si>
    <t>Opgradering af transformerkapacitet, forventet ny transformerstation, kapacitetsforøgelse</t>
  </si>
  <si>
    <t>17</t>
  </si>
  <si>
    <t>ORI</t>
  </si>
  <si>
    <t>BBY</t>
  </si>
  <si>
    <t>18</t>
  </si>
  <si>
    <t>4</t>
  </si>
  <si>
    <t>LAN</t>
  </si>
  <si>
    <t>NBY</t>
  </si>
  <si>
    <t>25</t>
  </si>
  <si>
    <t>OPA</t>
  </si>
  <si>
    <t>BOG</t>
  </si>
  <si>
    <t>FAR</t>
  </si>
  <si>
    <t>OGØ</t>
  </si>
  <si>
    <t>OTT</t>
  </si>
  <si>
    <t>FBV</t>
  </si>
  <si>
    <t>FBY</t>
  </si>
  <si>
    <t>12</t>
  </si>
  <si>
    <t>LIV</t>
  </si>
  <si>
    <t>28</t>
  </si>
  <si>
    <t>STJ</t>
  </si>
  <si>
    <t>13</t>
  </si>
  <si>
    <t>29</t>
  </si>
  <si>
    <t>GRP</t>
  </si>
  <si>
    <t>ODL</t>
  </si>
  <si>
    <t>VSB</t>
  </si>
  <si>
    <t>ØRK</t>
  </si>
  <si>
    <t>35</t>
  </si>
  <si>
    <t>19</t>
  </si>
  <si>
    <t>33</t>
  </si>
  <si>
    <t>ÅRP</t>
  </si>
  <si>
    <t>ELI</t>
  </si>
  <si>
    <t>RAD</t>
  </si>
  <si>
    <t>RUB</t>
  </si>
  <si>
    <t>SHP</t>
  </si>
  <si>
    <t>VDE</t>
  </si>
  <si>
    <t>14</t>
  </si>
  <si>
    <t>47</t>
  </si>
  <si>
    <t>BHM</t>
  </si>
  <si>
    <t>EJB</t>
  </si>
  <si>
    <t>GEL</t>
  </si>
  <si>
    <t>GUD</t>
  </si>
  <si>
    <t>KNB</t>
  </si>
  <si>
    <t>NBG</t>
  </si>
  <si>
    <t>OKB</t>
  </si>
  <si>
    <t>27</t>
  </si>
  <si>
    <t>RIE</t>
  </si>
  <si>
    <t>TYR</t>
  </si>
  <si>
    <t>FLV</t>
  </si>
  <si>
    <t>KRI</t>
  </si>
  <si>
    <t>DYR</t>
  </si>
  <si>
    <t>45</t>
  </si>
  <si>
    <t>KRT</t>
  </si>
  <si>
    <t>Udskiftning af transformer pga. levetid/slid. Fleksibilitetsprodukter ej anvendelige.</t>
  </si>
  <si>
    <t>STG</t>
  </si>
  <si>
    <t>161</t>
  </si>
  <si>
    <t>OHV</t>
  </si>
  <si>
    <t>162</t>
  </si>
  <si>
    <t>GEL_060_GRP</t>
  </si>
  <si>
    <t>Kapacitetsforøgelse, Opgradering af linje til 630' kabel. Fleksibilitetsprodukter ej anvendelige.</t>
  </si>
  <si>
    <t>OGØ_060_OSØ_B</t>
  </si>
  <si>
    <t>3</t>
  </si>
  <si>
    <t>OGØ_060_OSØ_C</t>
  </si>
  <si>
    <t>5</t>
  </si>
  <si>
    <t>Kapacitetsforøgelse, Opgradering til ekstra 630' kabel. Fleksibilitetsprodukter ej anvendelige.</t>
  </si>
  <si>
    <t>SFV_060_VSK</t>
  </si>
  <si>
    <t>6</t>
  </si>
  <si>
    <t>BLØ_060_GEL</t>
  </si>
  <si>
    <t>BOG_060_GRP</t>
  </si>
  <si>
    <t>FAR_060_GRP</t>
  </si>
  <si>
    <t>9</t>
  </si>
  <si>
    <t>ABS_060_HÅØ</t>
  </si>
  <si>
    <t>ABS_060_VOL</t>
  </si>
  <si>
    <t>BOG_060_ENG</t>
  </si>
  <si>
    <t>BRE_060_RUD</t>
  </si>
  <si>
    <t>BRE_060_SFV</t>
  </si>
  <si>
    <t>15</t>
  </si>
  <si>
    <t>FBV_060_HÅØ</t>
  </si>
  <si>
    <t>GEL_060_ÅRP</t>
  </si>
  <si>
    <t>GUD_060_SBO</t>
  </si>
  <si>
    <t>RAD_060_SHP</t>
  </si>
  <si>
    <t>20</t>
  </si>
  <si>
    <t>RIE_060_ØRK</t>
  </si>
  <si>
    <t>21</t>
  </si>
  <si>
    <t>RUB_060_STE</t>
  </si>
  <si>
    <t>22</t>
  </si>
  <si>
    <t>23</t>
  </si>
  <si>
    <t>ABS_060_KNØ</t>
  </si>
  <si>
    <t>24</t>
  </si>
  <si>
    <t>BBY_060_ENG</t>
  </si>
  <si>
    <t>26</t>
  </si>
  <si>
    <t>ESØ_060_RUB</t>
  </si>
  <si>
    <t>ESØ_060_SHP</t>
  </si>
  <si>
    <t>FÆB_060_MLM</t>
  </si>
  <si>
    <t>30</t>
  </si>
  <si>
    <t>31</t>
  </si>
  <si>
    <t>KRI_060_RAD</t>
  </si>
  <si>
    <t>STE_060_VSK</t>
  </si>
  <si>
    <t>34</t>
  </si>
  <si>
    <t>STJ_060_VOL</t>
  </si>
  <si>
    <t>LUA_060_STJ</t>
  </si>
  <si>
    <t>36</t>
  </si>
  <si>
    <t>OGØ_060_SDU</t>
  </si>
  <si>
    <t>37</t>
  </si>
  <si>
    <t>OHV_060_ONÆ</t>
  </si>
  <si>
    <t>38</t>
  </si>
  <si>
    <t>OTB_060_SDU</t>
  </si>
  <si>
    <t>39</t>
  </si>
  <si>
    <t>VSB_060_ÅRP</t>
  </si>
  <si>
    <t>40</t>
  </si>
  <si>
    <t>ABS_060_FÆØ</t>
  </si>
  <si>
    <t>41</t>
  </si>
  <si>
    <t>42</t>
  </si>
  <si>
    <t>BHM_060_KNØ</t>
  </si>
  <si>
    <t>43</t>
  </si>
  <si>
    <t>FBY_060_KRI</t>
  </si>
  <si>
    <t>44</t>
  </si>
  <si>
    <t>FÆØ_060_RAD</t>
  </si>
  <si>
    <t>46</t>
  </si>
  <si>
    <t>48</t>
  </si>
  <si>
    <t>49</t>
  </si>
  <si>
    <t>50</t>
  </si>
  <si>
    <t>FVO_060_OHV_3_a</t>
  </si>
  <si>
    <t>51</t>
  </si>
  <si>
    <t>FVO_060_OHV_3_b</t>
  </si>
  <si>
    <t>52</t>
  </si>
  <si>
    <t>53</t>
  </si>
  <si>
    <t>MLM_060_TRY</t>
  </si>
  <si>
    <t>54</t>
  </si>
  <si>
    <t>Udskiftning af kabel pga. levetid/slid. Fleksibilitetsprodukter ej anvendelige.</t>
  </si>
  <si>
    <t>BBY_060_KRØ</t>
  </si>
  <si>
    <t>55</t>
  </si>
  <si>
    <t>BHM_060_TYR</t>
  </si>
  <si>
    <t>56</t>
  </si>
  <si>
    <t>OHE_060_TYR</t>
  </si>
  <si>
    <t>57</t>
  </si>
  <si>
    <t>BHM_060_DYR</t>
  </si>
  <si>
    <t>58</t>
  </si>
  <si>
    <t>BBY_060_OTT</t>
  </si>
  <si>
    <t>59</t>
  </si>
  <si>
    <t>FBV_060_HNE</t>
  </si>
  <si>
    <t>60</t>
  </si>
  <si>
    <t>FAR_060_SØØ</t>
  </si>
  <si>
    <t>61</t>
  </si>
  <si>
    <t>KTM_060_RYN</t>
  </si>
  <si>
    <t>62</t>
  </si>
  <si>
    <t>RIE_060_SHP</t>
  </si>
  <si>
    <t>63</t>
  </si>
  <si>
    <t>KRT_060_SHP</t>
  </si>
  <si>
    <t>64</t>
  </si>
  <si>
    <t>NBY_060_SKR</t>
  </si>
  <si>
    <t>65</t>
  </si>
  <si>
    <t>BKT_060_BUL</t>
  </si>
  <si>
    <t>66</t>
  </si>
  <si>
    <t>FLV_060_LAN</t>
  </si>
  <si>
    <t>67</t>
  </si>
  <si>
    <t>ULN_060_VDE</t>
  </si>
  <si>
    <t>68</t>
  </si>
  <si>
    <t>EJB_060_NBY</t>
  </si>
  <si>
    <t>69</t>
  </si>
  <si>
    <t>FVO_060_OHV</t>
  </si>
  <si>
    <t>70</t>
  </si>
  <si>
    <t>OHV_060_OPA</t>
  </si>
  <si>
    <t>71</t>
  </si>
  <si>
    <t>SFV_060_SHV1</t>
  </si>
  <si>
    <t>72</t>
  </si>
  <si>
    <t>OKB_060_ODL</t>
  </si>
  <si>
    <t>73</t>
  </si>
  <si>
    <t>SCT1_060_SFV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</si>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</sst>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_-;\-* #,##0.0_-;_-* &quot;-&quot;??_-;_-@_-"/>
    <numFmt numFmtId="166" formatCode="0.0_ ;\-0.0\ "/>
    <numFmt numFmtId="167" formatCode="0.0%"/>
    <numFmt numFmtId="168" formatCode="#,##0.0_ ;\-#,##0.0\ "/>
    <numFmt numFmtId="169" formatCode="#,##0.0"/>
    <numFmt numFmtId="170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0097A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/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1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0" fillId="0" borderId="11" xfId="3" applyBorder="1" applyAlignment="1">
      <alignment vertical="center"/>
    </xf>
    <xf numFmtId="165" fontId="10" fillId="0" borderId="0" xfId="1" applyNumberFormat="1" applyFont="1" applyAlignment="1">
      <alignment vertical="center"/>
    </xf>
    <xf numFmtId="0" fontId="8" fillId="0" borderId="11" xfId="2" applyFont="1" applyBorder="1" applyAlignment="1">
      <alignment vertical="center"/>
    </xf>
    <xf numFmtId="0" fontId="0" fillId="0" borderId="11" xfId="2" applyFont="1" applyBorder="1" applyAlignment="1">
      <alignment vertical="center"/>
    </xf>
    <xf numFmtId="0" fontId="10" fillId="0" borderId="0" xfId="3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1" fillId="0" borderId="0" xfId="2" applyFont="1"/>
    <xf numFmtId="3" fontId="8" fillId="0" borderId="0" xfId="2" applyNumberFormat="1" applyFont="1"/>
    <xf numFmtId="0" fontId="0" fillId="0" borderId="0" xfId="0" applyAlignment="1">
      <alignment wrapText="1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11" fillId="4" borderId="0" xfId="0" applyFont="1" applyFill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/>
    <xf numFmtId="0" fontId="14" fillId="0" borderId="0" xfId="0" applyFont="1" applyAlignment="1">
      <alignment vertical="center" wrapText="1"/>
    </xf>
    <xf numFmtId="0" fontId="8" fillId="0" borderId="3" xfId="2" applyFont="1" applyBorder="1" applyAlignment="1">
      <alignment vertical="center"/>
    </xf>
    <xf numFmtId="0" fontId="1" fillId="0" borderId="16" xfId="2" applyFont="1" applyBorder="1"/>
    <xf numFmtId="0" fontId="10" fillId="0" borderId="3" xfId="3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" fillId="0" borderId="11" xfId="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/>
    <xf numFmtId="0" fontId="0" fillId="0" borderId="8" xfId="0" applyBorder="1"/>
    <xf numFmtId="0" fontId="5" fillId="2" borderId="7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2" xfId="0" applyFont="1" applyFill="1" applyBorder="1"/>
    <xf numFmtId="0" fontId="1" fillId="0" borderId="3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12" xfId="2" applyFont="1" applyBorder="1"/>
    <xf numFmtId="0" fontId="1" fillId="0" borderId="13" xfId="2" applyFont="1" applyBorder="1"/>
    <xf numFmtId="0" fontId="1" fillId="0" borderId="11" xfId="2" applyFont="1" applyBorder="1"/>
    <xf numFmtId="0" fontId="1" fillId="0" borderId="30" xfId="2" applyFont="1" applyBorder="1"/>
    <xf numFmtId="0" fontId="13" fillId="0" borderId="0" xfId="0" applyFont="1"/>
    <xf numFmtId="0" fontId="5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2" xfId="2" applyFont="1" applyBorder="1" applyAlignment="1">
      <alignment horizontal="left" vertical="top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29" xfId="0" applyBorder="1"/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29" xfId="0" applyBorder="1" applyAlignment="1">
      <alignment horizontal="left" vertical="center" wrapText="1"/>
    </xf>
    <xf numFmtId="2" fontId="1" fillId="0" borderId="29" xfId="0" applyNumberFormat="1" applyFont="1" applyBorder="1" applyAlignment="1">
      <alignment vertical="center"/>
    </xf>
    <xf numFmtId="0" fontId="0" fillId="0" borderId="10" xfId="0" applyBorder="1"/>
    <xf numFmtId="0" fontId="4" fillId="0" borderId="2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1" fillId="0" borderId="29" xfId="0" applyFont="1" applyBorder="1"/>
    <xf numFmtId="0" fontId="5" fillId="2" borderId="6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2" fillId="4" borderId="0" xfId="0" applyFont="1" applyFill="1"/>
    <xf numFmtId="9" fontId="12" fillId="0" borderId="0" xfId="0" applyNumberFormat="1" applyFont="1" applyAlignment="1">
      <alignment horizontal="center" vertical="center"/>
    </xf>
    <xf numFmtId="9" fontId="15" fillId="4" borderId="0" xfId="0" applyNumberFormat="1" applyFont="1" applyFill="1"/>
    <xf numFmtId="0" fontId="5" fillId="2" borderId="5" xfId="0" applyFont="1" applyFill="1" applyBorder="1"/>
    <xf numFmtId="0" fontId="5" fillId="2" borderId="6" xfId="0" applyFont="1" applyFill="1" applyBorder="1"/>
    <xf numFmtId="0" fontId="13" fillId="5" borderId="0" xfId="0" applyFont="1" applyFill="1"/>
    <xf numFmtId="0" fontId="6" fillId="3" borderId="0" xfId="0" applyFont="1" applyFill="1" applyAlignment="1">
      <alignment horizontal="center" vertical="center" wrapText="1"/>
    </xf>
    <xf numFmtId="0" fontId="5" fillId="2" borderId="29" xfId="0" applyFont="1" applyFill="1" applyBorder="1"/>
    <xf numFmtId="0" fontId="5" fillId="2" borderId="29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6" fillId="2" borderId="29" xfId="0" applyFont="1" applyFill="1" applyBorder="1" applyAlignment="1">
      <alignment horizontal="center" vertical="center" wrapText="1"/>
    </xf>
    <xf numFmtId="167" fontId="0" fillId="5" borderId="11" xfId="2" applyNumberFormat="1" applyFont="1" applyFill="1" applyBorder="1" applyAlignment="1">
      <alignment horizontal="center" vertical="center"/>
    </xf>
    <xf numFmtId="167" fontId="8" fillId="5" borderId="11" xfId="2" applyNumberFormat="1" applyFont="1" applyFill="1" applyBorder="1" applyAlignment="1">
      <alignment horizontal="center" vertical="center"/>
    </xf>
    <xf numFmtId="167" fontId="0" fillId="5" borderId="3" xfId="2" applyNumberFormat="1" applyFont="1" applyFill="1" applyBorder="1" applyAlignment="1">
      <alignment horizontal="center" vertical="center"/>
    </xf>
    <xf numFmtId="167" fontId="8" fillId="5" borderId="3" xfId="2" applyNumberFormat="1" applyFont="1" applyFill="1" applyBorder="1" applyAlignment="1">
      <alignment horizontal="center" vertical="center"/>
    </xf>
    <xf numFmtId="167" fontId="0" fillId="5" borderId="16" xfId="2" applyNumberFormat="1" applyFont="1" applyFill="1" applyBorder="1" applyAlignment="1">
      <alignment horizontal="center" vertical="center"/>
    </xf>
    <xf numFmtId="167" fontId="8" fillId="5" borderId="16" xfId="2" applyNumberFormat="1" applyFont="1" applyFill="1" applyBorder="1" applyAlignment="1">
      <alignment horizontal="center" vertical="center"/>
    </xf>
    <xf numFmtId="167" fontId="8" fillId="5" borderId="9" xfId="2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20" fillId="3" borderId="42" xfId="0" applyFont="1" applyFill="1" applyBorder="1"/>
    <xf numFmtId="0" fontId="20" fillId="3" borderId="42" xfId="0" applyFont="1" applyFill="1" applyBorder="1" applyAlignment="1">
      <alignment horizontal="center"/>
    </xf>
    <xf numFmtId="0" fontId="21" fillId="0" borderId="27" xfId="0" applyFont="1" applyBorder="1" applyAlignment="1">
      <alignment vertical="center" wrapText="1"/>
    </xf>
    <xf numFmtId="0" fontId="0" fillId="0" borderId="2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1" fillId="0" borderId="25" xfId="0" applyFont="1" applyBorder="1" applyAlignment="1">
      <alignment vertical="center" wrapText="1"/>
    </xf>
    <xf numFmtId="0" fontId="0" fillId="0" borderId="46" xfId="0" applyBorder="1" applyAlignment="1">
      <alignment horizontal="left" vertical="center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3" borderId="0" xfId="0" applyFill="1"/>
    <xf numFmtId="0" fontId="2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4" xfId="0" applyBorder="1"/>
    <xf numFmtId="0" fontId="21" fillId="0" borderId="47" xfId="0" applyFont="1" applyBorder="1" applyAlignment="1">
      <alignment vertical="center" wrapText="1"/>
    </xf>
    <xf numFmtId="0" fontId="0" fillId="0" borderId="25" xfId="0" applyBorder="1" applyAlignment="1">
      <alignment horizontal="left" vertical="center"/>
    </xf>
    <xf numFmtId="0" fontId="23" fillId="3" borderId="4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1" fillId="0" borderId="4" xfId="2" applyFont="1" applyBorder="1" applyAlignment="1">
      <alignment horizontal="left" vertical="center"/>
    </xf>
    <xf numFmtId="168" fontId="19" fillId="0" borderId="11" xfId="1" applyNumberFormat="1" applyFont="1" applyBorder="1" applyAlignment="1">
      <alignment vertical="center"/>
    </xf>
    <xf numFmtId="168" fontId="0" fillId="5" borderId="11" xfId="2" applyNumberFormat="1" applyFont="1" applyFill="1" applyBorder="1" applyAlignment="1">
      <alignment horizontal="center" vertical="center"/>
    </xf>
    <xf numFmtId="168" fontId="8" fillId="5" borderId="11" xfId="2" applyNumberFormat="1" applyFont="1" applyFill="1" applyBorder="1" applyAlignment="1">
      <alignment horizontal="center" vertical="center"/>
    </xf>
    <xf numFmtId="168" fontId="19" fillId="0" borderId="3" xfId="1" applyNumberFormat="1" applyFont="1" applyBorder="1" applyAlignment="1">
      <alignment vertical="center"/>
    </xf>
    <xf numFmtId="168" fontId="8" fillId="5" borderId="17" xfId="2" applyNumberFormat="1" applyFont="1" applyFill="1" applyBorder="1" applyAlignment="1">
      <alignment horizontal="center" vertical="center"/>
    </xf>
    <xf numFmtId="168" fontId="19" fillId="0" borderId="16" xfId="1" applyNumberFormat="1" applyFont="1" applyBorder="1" applyAlignment="1">
      <alignment vertical="center"/>
    </xf>
    <xf numFmtId="168" fontId="8" fillId="5" borderId="9" xfId="2" applyNumberFormat="1" applyFont="1" applyFill="1" applyBorder="1" applyAlignment="1">
      <alignment horizontal="center" vertical="center"/>
    </xf>
    <xf numFmtId="167" fontId="8" fillId="5" borderId="17" xfId="2" applyNumberFormat="1" applyFont="1" applyFill="1" applyBorder="1" applyAlignment="1">
      <alignment horizontal="center" vertical="center"/>
    </xf>
    <xf numFmtId="168" fontId="0" fillId="5" borderId="17" xfId="2" applyNumberFormat="1" applyFont="1" applyFill="1" applyBorder="1" applyAlignment="1">
      <alignment horizontal="center" vertical="center"/>
    </xf>
    <xf numFmtId="168" fontId="19" fillId="0" borderId="12" xfId="1" applyNumberFormat="1" applyFont="1" applyBorder="1" applyAlignment="1">
      <alignment vertical="center"/>
    </xf>
    <xf numFmtId="168" fontId="0" fillId="5" borderId="3" xfId="2" applyNumberFormat="1" applyFont="1" applyFill="1" applyBorder="1" applyAlignment="1">
      <alignment horizontal="center" vertical="center"/>
    </xf>
    <xf numFmtId="168" fontId="8" fillId="5" borderId="16" xfId="2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29" xfId="0" applyNumberFormat="1" applyFont="1" applyBorder="1"/>
    <xf numFmtId="169" fontId="0" fillId="0" borderId="0" xfId="0" applyNumberFormat="1" applyAlignment="1">
      <alignment vertical="center"/>
    </xf>
    <xf numFmtId="169" fontId="0" fillId="0" borderId="29" xfId="0" applyNumberFormat="1" applyBorder="1" applyAlignment="1">
      <alignment vertical="center"/>
    </xf>
    <xf numFmtId="169" fontId="0" fillId="0" borderId="29" xfId="0" applyNumberFormat="1" applyBorder="1" applyAlignment="1">
      <alignment wrapText="1"/>
    </xf>
    <xf numFmtId="169" fontId="0" fillId="0" borderId="6" xfId="0" applyNumberFormat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29" xfId="0" applyNumberFormat="1" applyBorder="1" applyAlignment="1">
      <alignment horizontal="right" vertical="center"/>
    </xf>
    <xf numFmtId="169" fontId="0" fillId="0" borderId="34" xfId="0" applyNumberFormat="1" applyBorder="1" applyAlignment="1">
      <alignment horizontal="right" vertical="center"/>
    </xf>
    <xf numFmtId="169" fontId="0" fillId="0" borderId="31" xfId="0" applyNumberFormat="1" applyBorder="1" applyAlignment="1">
      <alignment horizontal="right" vertical="center"/>
    </xf>
    <xf numFmtId="169" fontId="0" fillId="0" borderId="36" xfId="0" applyNumberFormat="1" applyBorder="1" applyAlignment="1">
      <alignment horizontal="right" vertical="center"/>
    </xf>
    <xf numFmtId="169" fontId="0" fillId="0" borderId="37" xfId="0" applyNumberFormat="1" applyBorder="1" applyAlignment="1">
      <alignment horizontal="right" vertical="center"/>
    </xf>
    <xf numFmtId="169" fontId="0" fillId="0" borderId="38" xfId="0" applyNumberFormat="1" applyBorder="1" applyAlignment="1">
      <alignment horizontal="right" vertical="center"/>
    </xf>
    <xf numFmtId="169" fontId="0" fillId="0" borderId="32" xfId="0" applyNumberFormat="1" applyBorder="1" applyAlignment="1">
      <alignment horizontal="right" vertical="center"/>
    </xf>
    <xf numFmtId="169" fontId="0" fillId="0" borderId="0" xfId="0" applyNumberFormat="1" applyAlignment="1">
      <alignment horizontal="center" vertical="center" wrapText="1"/>
    </xf>
    <xf numFmtId="169" fontId="0" fillId="0" borderId="43" xfId="0" applyNumberFormat="1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 wrapText="1"/>
    </xf>
    <xf numFmtId="169" fontId="0" fillId="0" borderId="45" xfId="0" applyNumberFormat="1" applyBorder="1" applyAlignment="1">
      <alignment horizontal="center" vertical="center" wrapText="1"/>
    </xf>
    <xf numFmtId="169" fontId="0" fillId="0" borderId="48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9" fontId="0" fillId="0" borderId="43" xfId="0" applyNumberFormat="1" applyBorder="1" applyAlignment="1">
      <alignment horizontal="center" vertical="center"/>
    </xf>
    <xf numFmtId="169" fontId="0" fillId="0" borderId="50" xfId="0" applyNumberFormat="1" applyBorder="1" applyAlignment="1">
      <alignment horizontal="center" vertical="center"/>
    </xf>
    <xf numFmtId="169" fontId="0" fillId="0" borderId="52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66" fontId="1" fillId="0" borderId="16" xfId="2" applyNumberFormat="1" applyFont="1" applyBorder="1" applyAlignment="1">
      <alignment vertical="center"/>
    </xf>
    <xf numFmtId="3" fontId="0" fillId="0" borderId="0" xfId="0" applyNumberFormat="1"/>
    <xf numFmtId="170" fontId="0" fillId="0" borderId="0" xfId="0" applyNumberFormat="1"/>
    <xf numFmtId="3" fontId="1" fillId="0" borderId="29" xfId="0" applyNumberFormat="1" applyFont="1" applyBorder="1" applyAlignment="1">
      <alignment vertical="center"/>
    </xf>
    <xf numFmtId="169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69" fontId="1" fillId="0" borderId="0" xfId="0" applyNumberFormat="1" applyFont="1" applyAlignment="1">
      <alignment horizontal="center" vertical="center" wrapText="1"/>
    </xf>
    <xf numFmtId="0" fontId="1" fillId="0" borderId="44" xfId="0" applyFont="1" applyBorder="1" applyAlignment="1">
      <alignment horizontal="left" vertical="center"/>
    </xf>
    <xf numFmtId="0" fontId="1" fillId="0" borderId="27" xfId="0" applyFont="1" applyBorder="1" applyAlignment="1">
      <alignment vertical="center" wrapText="1"/>
    </xf>
    <xf numFmtId="0" fontId="24" fillId="0" borderId="47" xfId="0" applyFont="1" applyBorder="1" applyAlignment="1">
      <alignment horizontal="left" vertical="center" wrapText="1"/>
    </xf>
    <xf numFmtId="169" fontId="1" fillId="0" borderId="48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27" xfId="0" applyFont="1" applyBorder="1"/>
    <xf numFmtId="0" fontId="1" fillId="0" borderId="49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</cellXfs>
  <cellStyles count="7">
    <cellStyle name="Komma" xfId="1" builtinId="3"/>
    <cellStyle name="Komma 2" xfId="4" xr:uid="{00000000-0005-0000-0000-000001000000}"/>
    <cellStyle name="Komma 2 2" xfId="6" xr:uid="{00000000-0005-0000-0000-000002000000}"/>
    <cellStyle name="Komma 3" xfId="5" xr:uid="{00000000-0005-0000-0000-000003000000}"/>
    <cellStyle name="Normal" xfId="0" builtinId="0"/>
    <cellStyle name="Normal 103" xfId="3" xr:uid="{00000000-0005-0000-0000-000005000000}"/>
    <cellStyle name="Normal 2" xfId="2" xr:uid="{00000000-0005-0000-0000-000006000000}"/>
  </cellStyles>
  <dxfs count="0"/>
  <tableStyles count="0" defaultTableStyle="TableStyleMedium2" defaultPivotStyle="PivotStyleLight16"/>
  <colors>
    <mruColors>
      <color rgb="FFFFFFFF"/>
      <color rgb="FF0097A7"/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zoomScaleNormal="100" workbookViewId="0">
      <selection activeCell="A3" sqref="A3"/>
    </sheetView>
  </sheetViews>
  <sheetFormatPr defaultRowHeight="15" x14ac:dyDescent="0.25"/>
  <cols>
    <col min="8" max="8" width="8.85546875" customWidth="1"/>
    <col min="9" max="9" width="9.140625" hidden="1" customWidth="1"/>
  </cols>
  <sheetData>
    <row r="1" spans="1:10" ht="32.25" customHeight="1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41.75" customHeight="1" x14ac:dyDescent="0.2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"/>
  <sheetViews>
    <sheetView zoomScaleNormal="100" workbookViewId="0">
      <selection activeCell="A4" sqref="A4"/>
    </sheetView>
  </sheetViews>
  <sheetFormatPr defaultRowHeight="15" x14ac:dyDescent="0.25"/>
  <cols>
    <col min="1" max="1" width="29.42578125" customWidth="1"/>
    <col min="2" max="2" width="22.7109375" customWidth="1"/>
    <col min="3" max="3" width="6.42578125" customWidth="1"/>
    <col min="4" max="4" width="22.7109375" customWidth="1"/>
    <col min="5" max="5" width="6.42578125" customWidth="1"/>
    <col min="6" max="6" width="22.7109375" customWidth="1"/>
    <col min="7" max="7" width="6.42578125" customWidth="1"/>
    <col min="8" max="12" width="9.28515625" customWidth="1"/>
  </cols>
  <sheetData>
    <row r="1" spans="1:11" ht="21.75" customHeight="1" thickBot="1" x14ac:dyDescent="0.4">
      <c r="A1" s="103" t="s">
        <v>114</v>
      </c>
      <c r="B1" s="105"/>
      <c r="C1" s="105"/>
      <c r="D1" s="105"/>
      <c r="E1" s="105"/>
      <c r="F1" s="105"/>
      <c r="G1" s="105"/>
      <c r="H1" s="27"/>
      <c r="I1" s="27"/>
      <c r="J1" s="27"/>
      <c r="K1" s="27"/>
    </row>
    <row r="2" spans="1:11" ht="15" customHeight="1" x14ac:dyDescent="0.25">
      <c r="A2" s="124" t="s">
        <v>105</v>
      </c>
      <c r="B2" s="124" t="s">
        <v>106</v>
      </c>
      <c r="C2" s="123"/>
      <c r="D2" s="124" t="s">
        <v>107</v>
      </c>
      <c r="E2" s="123"/>
      <c r="F2" s="124" t="s">
        <v>108</v>
      </c>
      <c r="G2" s="125"/>
    </row>
    <row r="3" spans="1:11" ht="27.75" customHeight="1" x14ac:dyDescent="0.25">
      <c r="A3" s="184" t="s">
        <v>115</v>
      </c>
      <c r="B3" s="185">
        <f>B5+B7+B9</f>
        <v>34.71</v>
      </c>
      <c r="C3" s="186" t="s">
        <v>60</v>
      </c>
      <c r="D3" s="185">
        <f>D5+D7+D9</f>
        <v>187.41</v>
      </c>
      <c r="E3" s="186" t="s">
        <v>60</v>
      </c>
      <c r="F3" s="185">
        <f>F5+F7+F9</f>
        <v>732.65</v>
      </c>
      <c r="G3" s="186" t="s">
        <v>60</v>
      </c>
    </row>
    <row r="4" spans="1:11" ht="27.75" customHeight="1" x14ac:dyDescent="0.25">
      <c r="A4" s="187"/>
      <c r="B4" s="185">
        <f>B6+B8+B10</f>
        <v>2.1</v>
      </c>
      <c r="C4" s="188" t="s">
        <v>30</v>
      </c>
      <c r="D4" s="185">
        <f>D6+D8+D10</f>
        <v>3.94</v>
      </c>
      <c r="E4" s="188" t="s">
        <v>30</v>
      </c>
      <c r="F4" s="185">
        <f>F6+F8+F10</f>
        <v>9.68</v>
      </c>
      <c r="G4" s="188" t="s">
        <v>30</v>
      </c>
    </row>
    <row r="5" spans="1:11" ht="27.75" customHeight="1" x14ac:dyDescent="0.25">
      <c r="A5" s="116" t="s">
        <v>116</v>
      </c>
      <c r="B5" s="171">
        <v>34.71</v>
      </c>
      <c r="C5" s="127" t="s">
        <v>60</v>
      </c>
      <c r="D5" s="171">
        <v>187.41</v>
      </c>
      <c r="E5" s="127" t="s">
        <v>60</v>
      </c>
      <c r="F5" s="171">
        <v>732.65</v>
      </c>
      <c r="G5" s="127" t="s">
        <v>60</v>
      </c>
    </row>
    <row r="6" spans="1:11" ht="27.75" customHeight="1" x14ac:dyDescent="0.25">
      <c r="A6" s="128"/>
      <c r="B6" s="172">
        <v>2.1</v>
      </c>
      <c r="C6" s="117" t="s">
        <v>30</v>
      </c>
      <c r="D6" s="172">
        <v>3.94</v>
      </c>
      <c r="E6" s="117" t="s">
        <v>30</v>
      </c>
      <c r="F6" s="172">
        <v>9.68</v>
      </c>
      <c r="G6" s="117" t="s">
        <v>30</v>
      </c>
    </row>
    <row r="7" spans="1:11" ht="27.75" customHeight="1" x14ac:dyDescent="0.25">
      <c r="A7" s="116" t="s">
        <v>117</v>
      </c>
      <c r="B7" s="169">
        <v>0</v>
      </c>
      <c r="C7" s="127" t="s">
        <v>60</v>
      </c>
      <c r="D7" s="169">
        <v>0</v>
      </c>
      <c r="E7" s="127" t="s">
        <v>60</v>
      </c>
      <c r="F7" s="169">
        <v>0</v>
      </c>
      <c r="G7" s="127" t="s">
        <v>60</v>
      </c>
    </row>
    <row r="8" spans="1:11" ht="27.75" customHeight="1" x14ac:dyDescent="0.25">
      <c r="A8" s="128"/>
      <c r="B8" s="173">
        <v>0</v>
      </c>
      <c r="C8" s="126" t="s">
        <v>30</v>
      </c>
      <c r="D8" s="173">
        <v>0</v>
      </c>
      <c r="E8" s="126" t="s">
        <v>30</v>
      </c>
      <c r="F8" s="173">
        <v>0</v>
      </c>
      <c r="G8" s="126" t="s">
        <v>30</v>
      </c>
    </row>
    <row r="9" spans="1:11" ht="27.75" customHeight="1" x14ac:dyDescent="0.25">
      <c r="A9" s="129" t="s">
        <v>118</v>
      </c>
      <c r="B9" s="170">
        <v>0</v>
      </c>
      <c r="C9" s="127" t="s">
        <v>60</v>
      </c>
      <c r="D9" s="170">
        <v>0</v>
      </c>
      <c r="E9" s="127" t="s">
        <v>60</v>
      </c>
      <c r="F9" s="170">
        <v>0</v>
      </c>
      <c r="G9" s="127" t="s">
        <v>60</v>
      </c>
      <c r="H9" s="4"/>
      <c r="I9" s="4"/>
    </row>
    <row r="10" spans="1:11" ht="27.75" customHeight="1" x14ac:dyDescent="0.25">
      <c r="A10" s="119"/>
      <c r="B10" s="174">
        <v>0</v>
      </c>
      <c r="C10" s="130" t="s">
        <v>30</v>
      </c>
      <c r="D10" s="174">
        <v>0</v>
      </c>
      <c r="E10" s="130" t="s">
        <v>30</v>
      </c>
      <c r="F10" s="174">
        <v>0</v>
      </c>
      <c r="G10" s="130" t="s">
        <v>30</v>
      </c>
      <c r="H10" s="45"/>
      <c r="I10" s="45"/>
      <c r="J10" s="45"/>
      <c r="K10" s="45"/>
    </row>
    <row r="11" spans="1:11" ht="36" customHeight="1" x14ac:dyDescent="0.25">
      <c r="A11" s="7"/>
      <c r="B11" s="25"/>
      <c r="C11" s="104"/>
      <c r="D11" s="25"/>
      <c r="E11" s="104"/>
      <c r="F11" s="25"/>
      <c r="G11" s="104"/>
      <c r="H11" s="46"/>
      <c r="I11" s="46"/>
      <c r="J11" s="46"/>
      <c r="K11" s="46"/>
    </row>
    <row r="12" spans="1:11" ht="36" customHeight="1" x14ac:dyDescent="0.25">
      <c r="A12" s="7"/>
      <c r="B12" s="25"/>
      <c r="C12" s="104"/>
      <c r="D12" s="25"/>
      <c r="E12" s="104"/>
      <c r="F12" s="25"/>
      <c r="G12" s="104"/>
      <c r="H12" s="47"/>
      <c r="I12" s="47"/>
      <c r="J12" s="47"/>
      <c r="K12" s="47"/>
    </row>
    <row r="13" spans="1:11" ht="36" customHeight="1" x14ac:dyDescent="0.25">
      <c r="A13" s="7"/>
      <c r="B13" s="25"/>
      <c r="C13" s="104"/>
      <c r="D13" s="25"/>
      <c r="E13" s="104"/>
      <c r="F13" s="25"/>
      <c r="G13" s="104"/>
      <c r="H13" s="48"/>
      <c r="I13" s="47"/>
      <c r="J13" s="47"/>
      <c r="K13" s="47"/>
    </row>
    <row r="14" spans="1:11" ht="36" customHeight="1" x14ac:dyDescent="0.25">
      <c r="A14" s="47"/>
      <c r="B14" s="48"/>
      <c r="C14" s="47"/>
      <c r="D14" s="47"/>
      <c r="E14" s="47"/>
      <c r="G14" s="47"/>
      <c r="H14" s="48"/>
      <c r="I14" s="47"/>
      <c r="J14" s="47"/>
      <c r="K14" s="47"/>
    </row>
    <row r="15" spans="1:11" ht="36" customHeight="1" x14ac:dyDescent="0.25">
      <c r="A15" s="47"/>
      <c r="B15" s="48"/>
      <c r="C15" s="47"/>
      <c r="D15" s="47"/>
      <c r="E15" s="47"/>
      <c r="G15" s="47"/>
      <c r="H15" s="48"/>
      <c r="I15" s="47"/>
      <c r="J15" s="47"/>
      <c r="K15" s="47"/>
    </row>
    <row r="16" spans="1:11" ht="36" customHeight="1" x14ac:dyDescent="0.25">
      <c r="A16" s="8"/>
      <c r="B16" s="7"/>
      <c r="C16" s="6"/>
      <c r="D16" s="6"/>
      <c r="E16" s="6"/>
      <c r="F16" s="6"/>
    </row>
    <row r="17" spans="1:6" ht="36" customHeight="1" x14ac:dyDescent="0.25">
      <c r="A17" s="7"/>
      <c r="B17" s="7"/>
      <c r="C17" s="6"/>
      <c r="D17" s="6"/>
      <c r="E17" s="6"/>
      <c r="F17" s="6"/>
    </row>
    <row r="18" spans="1:6" ht="36" customHeight="1" x14ac:dyDescent="0.25">
      <c r="A18" s="7"/>
      <c r="B18" s="7"/>
      <c r="C18" s="6"/>
      <c r="D18" s="6"/>
      <c r="E18" s="6"/>
      <c r="F18" s="6"/>
    </row>
    <row r="19" spans="1:6" ht="36" customHeight="1" x14ac:dyDescent="0.25">
      <c r="A19" s="7"/>
      <c r="B19" s="7"/>
      <c r="C19" s="6"/>
      <c r="D19" s="6"/>
      <c r="E19" s="6"/>
      <c r="F19" s="6"/>
    </row>
    <row r="20" spans="1:6" ht="36" customHeight="1" x14ac:dyDescent="0.25">
      <c r="A20" s="7"/>
      <c r="B20" s="7"/>
      <c r="C20" s="6"/>
      <c r="D20" s="6"/>
      <c r="E20" s="6"/>
      <c r="F20" s="6"/>
    </row>
    <row r="21" spans="1:6" ht="36.75" customHeight="1" x14ac:dyDescent="0.25">
      <c r="A21" s="8"/>
      <c r="B21" s="7"/>
      <c r="C21" s="6"/>
      <c r="D21" s="6"/>
      <c r="E21" s="6"/>
      <c r="F21" s="6"/>
    </row>
    <row r="22" spans="1:6" ht="36.75" customHeight="1" x14ac:dyDescent="0.25">
      <c r="A22" s="7"/>
      <c r="B22" s="7"/>
      <c r="C22" s="6"/>
      <c r="D22" s="6"/>
      <c r="E22" s="6"/>
      <c r="F22" s="6"/>
    </row>
    <row r="23" spans="1:6" ht="36.75" customHeight="1" x14ac:dyDescent="0.25">
      <c r="A23" s="7"/>
      <c r="B23" s="7"/>
      <c r="C23" s="6"/>
      <c r="D23" s="6"/>
      <c r="E23" s="6"/>
      <c r="F23" s="6"/>
    </row>
    <row r="24" spans="1:6" ht="36.75" customHeight="1" x14ac:dyDescent="0.25">
      <c r="A24" s="7"/>
      <c r="B24" s="7"/>
      <c r="C24" s="6"/>
      <c r="D24" s="6"/>
      <c r="E24" s="6"/>
      <c r="F24" s="6"/>
    </row>
    <row r="25" spans="1:6" ht="36.75" customHeight="1" x14ac:dyDescent="0.25">
      <c r="A25" s="7"/>
      <c r="B25" s="7"/>
      <c r="C25" s="6"/>
      <c r="D25" s="6"/>
      <c r="E25" s="6"/>
      <c r="F25" s="6"/>
    </row>
    <row r="26" spans="1:6" ht="36.75" customHeight="1" x14ac:dyDescent="0.25">
      <c r="A26" s="8"/>
      <c r="B26" s="7"/>
      <c r="C26" s="6"/>
      <c r="D26" s="6"/>
      <c r="E26" s="6"/>
      <c r="F26" s="6"/>
    </row>
    <row r="27" spans="1:6" ht="36.75" customHeight="1" x14ac:dyDescent="0.25">
      <c r="A27" s="7"/>
      <c r="B27" s="7"/>
      <c r="C27" s="6"/>
      <c r="D27" s="6"/>
      <c r="E27" s="6"/>
      <c r="F27" s="6"/>
    </row>
    <row r="28" spans="1:6" ht="36.75" customHeight="1" x14ac:dyDescent="0.25">
      <c r="A28" s="7"/>
      <c r="B28" s="7"/>
      <c r="C28" s="6"/>
      <c r="D28" s="6"/>
      <c r="E28" s="6"/>
      <c r="F28" s="6"/>
    </row>
    <row r="29" spans="1:6" ht="36.75" customHeight="1" x14ac:dyDescent="0.25">
      <c r="A29" s="7"/>
      <c r="B29" s="7"/>
      <c r="C29" s="6"/>
      <c r="D29" s="6"/>
      <c r="E29" s="6"/>
      <c r="F29" s="6"/>
    </row>
    <row r="30" spans="1:6" ht="36.75" customHeight="1" x14ac:dyDescent="0.25">
      <c r="A30" s="7"/>
      <c r="B30" s="7"/>
      <c r="C30" s="6"/>
      <c r="D30" s="6"/>
      <c r="E30" s="6"/>
      <c r="F3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zoomScaleNormal="100" workbookViewId="0">
      <selection activeCell="C14" sqref="C14"/>
    </sheetView>
  </sheetViews>
  <sheetFormatPr defaultColWidth="10.140625" defaultRowHeight="18.75" customHeight="1" x14ac:dyDescent="0.25"/>
  <cols>
    <col min="1" max="1" width="26" customWidth="1"/>
    <col min="2" max="6" width="15.5703125" customWidth="1"/>
    <col min="7" max="7" width="17" customWidth="1"/>
    <col min="8" max="8" width="10.7109375" customWidth="1"/>
    <col min="9" max="11" width="43" customWidth="1"/>
    <col min="12" max="12" width="10.140625" customWidth="1"/>
  </cols>
  <sheetData>
    <row r="1" spans="1:11" ht="27.75" customHeight="1" x14ac:dyDescent="0.25">
      <c r="A1" s="41" t="s">
        <v>2</v>
      </c>
      <c r="B1" s="41"/>
      <c r="C1" s="41"/>
      <c r="D1" s="41"/>
      <c r="E1" s="41"/>
      <c r="F1" s="41"/>
      <c r="G1" s="42"/>
      <c r="H1" s="34"/>
      <c r="I1" s="41" t="s">
        <v>3</v>
      </c>
      <c r="J1" s="41"/>
      <c r="K1" s="41"/>
    </row>
    <row r="2" spans="1:11" ht="18" customHeight="1" x14ac:dyDescent="0.25">
      <c r="A2" s="49" t="s">
        <v>4</v>
      </c>
      <c r="B2" s="49"/>
      <c r="C2" s="49"/>
      <c r="D2" s="49"/>
      <c r="E2" s="49"/>
      <c r="F2" s="49"/>
      <c r="G2" s="56"/>
    </row>
    <row r="3" spans="1:11" ht="12.75" customHeight="1" x14ac:dyDescent="0.25">
      <c r="A3" s="50" t="s">
        <v>5</v>
      </c>
      <c r="B3" s="52" t="s">
        <v>6</v>
      </c>
      <c r="C3" s="54" t="s">
        <v>7</v>
      </c>
      <c r="D3" s="54"/>
      <c r="E3" s="54" t="s">
        <v>8</v>
      </c>
      <c r="F3" s="54"/>
      <c r="H3" s="35"/>
      <c r="I3" s="191" t="s">
        <v>9</v>
      </c>
      <c r="J3" s="191" t="s">
        <v>10</v>
      </c>
      <c r="K3" s="191" t="s">
        <v>11</v>
      </c>
    </row>
    <row r="4" spans="1:11" ht="12.75" customHeight="1" x14ac:dyDescent="0.25">
      <c r="A4" s="137">
        <v>2034</v>
      </c>
      <c r="B4" s="52"/>
      <c r="C4" s="55"/>
      <c r="D4" s="55"/>
      <c r="E4" s="55"/>
      <c r="F4" s="53"/>
      <c r="H4" s="35"/>
      <c r="I4" s="192"/>
      <c r="J4" s="192"/>
      <c r="K4" s="192"/>
    </row>
    <row r="5" spans="1:11" ht="12.75" customHeight="1" x14ac:dyDescent="0.25">
      <c r="A5" s="51"/>
      <c r="B5" s="52" t="s">
        <v>12</v>
      </c>
      <c r="C5" s="33" t="s">
        <v>12</v>
      </c>
      <c r="D5" s="33" t="s">
        <v>13</v>
      </c>
      <c r="E5" s="33" t="s">
        <v>12</v>
      </c>
      <c r="F5" s="33" t="s">
        <v>14</v>
      </c>
      <c r="H5" s="35"/>
      <c r="I5" s="192"/>
      <c r="J5" s="192"/>
      <c r="K5" s="192"/>
    </row>
    <row r="6" spans="1:11" ht="27.75" customHeight="1" x14ac:dyDescent="0.25">
      <c r="A6" s="13" t="s">
        <v>15</v>
      </c>
      <c r="B6" s="147">
        <v>29656</v>
      </c>
      <c r="C6" s="139">
        <v>1385.5</v>
      </c>
      <c r="D6" s="106">
        <f>C6/(B6)</f>
        <v>4.6719045049905587E-2</v>
      </c>
      <c r="E6" s="140">
        <v>1385.5</v>
      </c>
      <c r="F6" s="107">
        <f t="shared" ref="F6:F13" si="0">E6/(C6)-1</f>
        <v>0</v>
      </c>
      <c r="H6" s="35"/>
      <c r="I6" s="192"/>
      <c r="J6" s="192"/>
      <c r="K6" s="192"/>
    </row>
    <row r="7" spans="1:11" ht="27.75" customHeight="1" x14ac:dyDescent="0.25">
      <c r="A7" s="11" t="s">
        <v>16</v>
      </c>
      <c r="B7" s="147">
        <v>5218</v>
      </c>
      <c r="C7" s="139">
        <v>258.60000000000002</v>
      </c>
      <c r="D7" s="106">
        <f>C7/(B7)</f>
        <v>4.9559218091222698E-2</v>
      </c>
      <c r="E7" s="140">
        <v>258.60000000000002</v>
      </c>
      <c r="F7" s="107">
        <f t="shared" si="0"/>
        <v>0</v>
      </c>
      <c r="H7" s="35"/>
      <c r="I7" s="192"/>
      <c r="J7" s="192"/>
      <c r="K7" s="192"/>
    </row>
    <row r="8" spans="1:11" ht="27.75" customHeight="1" x14ac:dyDescent="0.25">
      <c r="A8" s="11" t="s">
        <v>17</v>
      </c>
      <c r="B8" s="138">
        <v>5065</v>
      </c>
      <c r="C8" s="139">
        <v>210.2</v>
      </c>
      <c r="D8" s="106">
        <f t="shared" ref="D8:D13" si="1">C8/(B8*1)</f>
        <v>4.1500493583415593E-2</v>
      </c>
      <c r="E8" s="140">
        <v>256.3</v>
      </c>
      <c r="F8" s="107">
        <f t="shared" si="0"/>
        <v>0.21931493815413905</v>
      </c>
      <c r="H8" s="35"/>
      <c r="I8" s="192"/>
      <c r="J8" s="192"/>
      <c r="K8" s="192"/>
    </row>
    <row r="9" spans="1:11" ht="27.75" customHeight="1" x14ac:dyDescent="0.25">
      <c r="A9" s="11" t="s">
        <v>18</v>
      </c>
      <c r="B9" s="138">
        <v>2598.5699999999997</v>
      </c>
      <c r="C9" s="139">
        <v>164.2</v>
      </c>
      <c r="D9" s="106">
        <f t="shared" si="1"/>
        <v>6.318859988378224E-2</v>
      </c>
      <c r="E9" s="140">
        <v>295.60000000000002</v>
      </c>
      <c r="F9" s="107">
        <f t="shared" si="0"/>
        <v>0.80024360535931827</v>
      </c>
      <c r="H9" s="35"/>
      <c r="I9" s="192"/>
      <c r="J9" s="192"/>
      <c r="K9" s="192"/>
    </row>
    <row r="10" spans="1:11" ht="27.75" customHeight="1" x14ac:dyDescent="0.25">
      <c r="A10" s="11" t="s">
        <v>19</v>
      </c>
      <c r="B10" s="138">
        <f>8215.99+1027.8</f>
        <v>9243.7899999999991</v>
      </c>
      <c r="C10" s="139">
        <v>381.6</v>
      </c>
      <c r="D10" s="106">
        <f t="shared" si="1"/>
        <v>4.1281768625206765E-2</v>
      </c>
      <c r="E10" s="140">
        <v>501.6</v>
      </c>
      <c r="F10" s="107">
        <f t="shared" si="0"/>
        <v>0.31446540880503138</v>
      </c>
      <c r="H10" s="35"/>
      <c r="I10" s="192"/>
      <c r="J10" s="192"/>
      <c r="K10" s="192"/>
    </row>
    <row r="11" spans="1:11" ht="27.75" customHeight="1" x14ac:dyDescent="0.25">
      <c r="A11" s="11" t="s">
        <v>20</v>
      </c>
      <c r="B11" s="138">
        <v>12904.09</v>
      </c>
      <c r="C11" s="139">
        <v>45.8</v>
      </c>
      <c r="D11" s="106">
        <f t="shared" si="1"/>
        <v>3.5492622881582504E-3</v>
      </c>
      <c r="E11" s="140">
        <v>45.8</v>
      </c>
      <c r="F11" s="107">
        <f t="shared" si="0"/>
        <v>0</v>
      </c>
      <c r="H11" s="35"/>
      <c r="I11" s="192"/>
      <c r="J11" s="192"/>
      <c r="K11" s="192"/>
    </row>
    <row r="12" spans="1:11" ht="27.75" customHeight="1" x14ac:dyDescent="0.25">
      <c r="A12" s="11" t="s">
        <v>21</v>
      </c>
      <c r="B12" s="138">
        <v>41650</v>
      </c>
      <c r="C12" s="139">
        <v>80</v>
      </c>
      <c r="D12" s="106">
        <f t="shared" si="1"/>
        <v>1.9207683073229293E-3</v>
      </c>
      <c r="E12" s="140">
        <v>80</v>
      </c>
      <c r="F12" s="107">
        <f t="shared" si="0"/>
        <v>0</v>
      </c>
      <c r="I12" s="12"/>
      <c r="J12" s="12"/>
      <c r="K12" s="12"/>
    </row>
    <row r="13" spans="1:11" ht="27.75" customHeight="1" x14ac:dyDescent="0.25">
      <c r="A13" s="11" t="s">
        <v>22</v>
      </c>
      <c r="B13" s="138">
        <v>1280</v>
      </c>
      <c r="C13" s="139">
        <v>103.4</v>
      </c>
      <c r="D13" s="106">
        <f t="shared" si="1"/>
        <v>8.0781249999999999E-2</v>
      </c>
      <c r="E13" s="140">
        <v>103.4</v>
      </c>
      <c r="F13" s="107">
        <f t="shared" si="0"/>
        <v>0</v>
      </c>
    </row>
    <row r="14" spans="1:11" ht="27.75" customHeight="1" thickBot="1" x14ac:dyDescent="0.3">
      <c r="A14" s="29" t="s">
        <v>23</v>
      </c>
      <c r="B14" s="141">
        <v>0</v>
      </c>
      <c r="C14" s="148">
        <f>B14*0.4*1000</f>
        <v>0</v>
      </c>
      <c r="D14" s="108">
        <v>0</v>
      </c>
      <c r="E14" s="146">
        <v>0</v>
      </c>
      <c r="F14" s="109">
        <v>0</v>
      </c>
    </row>
    <row r="15" spans="1:11" ht="27.75" customHeight="1" thickTop="1" x14ac:dyDescent="0.25">
      <c r="A15" s="30" t="s">
        <v>24</v>
      </c>
      <c r="B15" s="175">
        <f>SUM(B6:B14)</f>
        <v>107615.45</v>
      </c>
      <c r="C15" s="149">
        <f>SUM(C6,C7,C8,C9,C10,C11,C12,C13,C14)</f>
        <v>2629.3</v>
      </c>
      <c r="D15" s="110">
        <f>C15/(B15*1)</f>
        <v>2.4432365427083196E-2</v>
      </c>
      <c r="E15" s="144">
        <f>SUM(E6:E14)</f>
        <v>2926.8</v>
      </c>
      <c r="F15" s="111">
        <f>E15/(C15)-1</f>
        <v>0.11314798615601118</v>
      </c>
    </row>
  </sheetData>
  <mergeCells count="3">
    <mergeCell ref="J3:J11"/>
    <mergeCell ref="I3:I11"/>
    <mergeCell ref="K3:K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zoomScaleNormal="100" workbookViewId="0">
      <selection activeCell="C13" sqref="C13"/>
    </sheetView>
  </sheetViews>
  <sheetFormatPr defaultColWidth="10.140625" defaultRowHeight="18.75" customHeight="1" x14ac:dyDescent="0.25"/>
  <cols>
    <col min="1" max="1" width="26" customWidth="1"/>
    <col min="2" max="2" width="14.85546875" customWidth="1"/>
    <col min="3" max="6" width="13.28515625" customWidth="1"/>
    <col min="7" max="7" width="18" customWidth="1"/>
    <col min="8" max="8" width="10.7109375" customWidth="1"/>
    <col min="9" max="9" width="30.28515625" customWidth="1"/>
    <col min="10" max="10" width="33.28515625" customWidth="1"/>
    <col min="11" max="11" width="34" customWidth="1"/>
    <col min="12" max="13" width="45.5703125" customWidth="1"/>
  </cols>
  <sheetData>
    <row r="1" spans="1:13" ht="27.75" customHeight="1" x14ac:dyDescent="0.25">
      <c r="A1" s="57" t="s">
        <v>25</v>
      </c>
      <c r="B1" s="58"/>
      <c r="C1" s="58"/>
      <c r="D1" s="58"/>
      <c r="E1" s="58"/>
      <c r="F1" s="59"/>
      <c r="G1" s="42"/>
      <c r="H1" s="4"/>
      <c r="I1" s="193" t="s">
        <v>3</v>
      </c>
      <c r="J1" s="194"/>
      <c r="K1" s="195"/>
    </row>
    <row r="2" spans="1:13" ht="15" x14ac:dyDescent="0.25">
      <c r="A2" s="49" t="s">
        <v>4</v>
      </c>
      <c r="B2" s="49"/>
      <c r="C2" s="49"/>
      <c r="D2" s="49"/>
      <c r="E2" s="49"/>
      <c r="F2" s="49"/>
      <c r="G2" s="56"/>
      <c r="I2" s="28"/>
      <c r="L2" s="196"/>
      <c r="M2" s="196"/>
    </row>
    <row r="3" spans="1:13" ht="12.75" customHeight="1" x14ac:dyDescent="0.25">
      <c r="A3" s="60" t="s">
        <v>26</v>
      </c>
      <c r="B3" s="54" t="s">
        <v>6</v>
      </c>
      <c r="C3" s="54" t="s">
        <v>7</v>
      </c>
      <c r="D3" s="54"/>
      <c r="E3" s="54" t="s">
        <v>27</v>
      </c>
      <c r="F3" s="54"/>
      <c r="I3" s="197" t="s">
        <v>28</v>
      </c>
      <c r="J3" s="197" t="s">
        <v>29</v>
      </c>
      <c r="K3" s="197" t="s">
        <v>11</v>
      </c>
      <c r="L3" s="196"/>
      <c r="M3" s="196"/>
    </row>
    <row r="4" spans="1:13" ht="12.75" customHeight="1" x14ac:dyDescent="0.25">
      <c r="A4" s="61">
        <v>2034</v>
      </c>
      <c r="B4" s="53"/>
      <c r="C4" s="54"/>
      <c r="D4" s="54"/>
      <c r="E4" s="54"/>
      <c r="F4" s="54"/>
      <c r="I4" s="198"/>
      <c r="J4" s="198"/>
      <c r="K4" s="198"/>
      <c r="L4" s="196"/>
      <c r="M4" s="196"/>
    </row>
    <row r="5" spans="1:13" ht="16.5" customHeight="1" x14ac:dyDescent="0.25">
      <c r="A5" s="60"/>
      <c r="B5" s="54" t="s">
        <v>30</v>
      </c>
      <c r="C5" s="33" t="s">
        <v>30</v>
      </c>
      <c r="D5" s="33" t="s">
        <v>13</v>
      </c>
      <c r="E5" s="33" t="s">
        <v>30</v>
      </c>
      <c r="F5" s="33" t="s">
        <v>14</v>
      </c>
      <c r="I5" s="198"/>
      <c r="J5" s="198"/>
      <c r="K5" s="198"/>
      <c r="L5" s="196"/>
      <c r="M5" s="196"/>
    </row>
    <row r="6" spans="1:13" ht="27.75" customHeight="1" x14ac:dyDescent="0.25">
      <c r="A6" s="14" t="s">
        <v>31</v>
      </c>
      <c r="B6" s="138">
        <v>25064</v>
      </c>
      <c r="C6" s="139">
        <v>568.1</v>
      </c>
      <c r="D6" s="107">
        <f>C6/B6</f>
        <v>2.2665975103734439E-2</v>
      </c>
      <c r="E6" s="140">
        <v>1003.1</v>
      </c>
      <c r="F6" s="107">
        <f>E6/C6-1</f>
        <v>0.76571026227776806</v>
      </c>
      <c r="I6" s="198"/>
      <c r="J6" s="198"/>
      <c r="K6" s="198"/>
      <c r="L6" s="196"/>
      <c r="M6" s="196"/>
    </row>
    <row r="7" spans="1:13" ht="27.75" customHeight="1" x14ac:dyDescent="0.25">
      <c r="A7" s="11" t="s">
        <v>32</v>
      </c>
      <c r="B7" s="138">
        <v>7613</v>
      </c>
      <c r="C7" s="140">
        <v>495.2</v>
      </c>
      <c r="D7" s="107">
        <f>C7/B7</f>
        <v>6.5046630763168259E-2</v>
      </c>
      <c r="E7" s="140">
        <v>100.4</v>
      </c>
      <c r="F7" s="107">
        <f>E7/C7-1</f>
        <v>-0.7972536348949919</v>
      </c>
      <c r="I7" s="198"/>
      <c r="J7" s="198"/>
      <c r="K7" s="198"/>
      <c r="L7" s="196"/>
      <c r="M7" s="196"/>
    </row>
    <row r="8" spans="1:13" ht="27.75" customHeight="1" x14ac:dyDescent="0.25">
      <c r="A8" s="11" t="s">
        <v>33</v>
      </c>
      <c r="B8" s="138">
        <v>1471</v>
      </c>
      <c r="C8" s="140">
        <v>195.4</v>
      </c>
      <c r="D8" s="107">
        <f>C8/B8</f>
        <v>0.13283480625424882</v>
      </c>
      <c r="E8" s="140">
        <v>195.4</v>
      </c>
      <c r="F8" s="107">
        <f>E8/C8-1</f>
        <v>0</v>
      </c>
      <c r="I8" s="198"/>
      <c r="J8" s="198"/>
      <c r="K8" s="198"/>
      <c r="L8" s="196"/>
      <c r="M8" s="196"/>
    </row>
    <row r="9" spans="1:13" ht="27.75" customHeight="1" thickBot="1" x14ac:dyDescent="0.3">
      <c r="A9" s="31" t="s">
        <v>34</v>
      </c>
      <c r="B9" s="141">
        <v>0</v>
      </c>
      <c r="C9" s="142">
        <f>0.4*B9</f>
        <v>0</v>
      </c>
      <c r="D9" s="145">
        <v>0</v>
      </c>
      <c r="E9" s="146">
        <v>0</v>
      </c>
      <c r="F9" s="145">
        <v>0</v>
      </c>
      <c r="I9" s="198"/>
      <c r="J9" s="198"/>
      <c r="K9" s="198"/>
      <c r="L9" s="196"/>
      <c r="M9" s="196"/>
    </row>
    <row r="10" spans="1:13" ht="27.75" customHeight="1" thickTop="1" x14ac:dyDescent="0.25">
      <c r="A10" s="30" t="s">
        <v>24</v>
      </c>
      <c r="B10" s="143">
        <f>SUM(B6:B9)</f>
        <v>34148</v>
      </c>
      <c r="C10" s="144">
        <f>SUM(C6:C9)</f>
        <v>1258.7</v>
      </c>
      <c r="D10" s="112">
        <f>C10/B10</f>
        <v>3.6860138221857797E-2</v>
      </c>
      <c r="E10" s="144">
        <f>SUM(E6:E8)</f>
        <v>1298.9000000000001</v>
      </c>
      <c r="F10" s="112">
        <f>(E10/C10)-1</f>
        <v>3.1937713513942922E-2</v>
      </c>
      <c r="I10" s="198"/>
      <c r="J10" s="198"/>
      <c r="K10" s="198"/>
    </row>
    <row r="11" spans="1:13" ht="27.75" customHeight="1" x14ac:dyDescent="0.25">
      <c r="A11" s="15"/>
      <c r="B11" s="12"/>
      <c r="C11" s="12"/>
      <c r="D11" s="16"/>
      <c r="E11" s="16"/>
      <c r="F11" s="16"/>
      <c r="G11" s="16"/>
      <c r="I11" s="198"/>
      <c r="J11" s="198"/>
      <c r="K11" s="198"/>
    </row>
    <row r="12" spans="1:13" ht="27.75" customHeight="1" x14ac:dyDescent="0.25">
      <c r="A12" s="15"/>
      <c r="B12" s="12"/>
      <c r="C12" s="12"/>
      <c r="D12" s="16"/>
      <c r="E12" s="16"/>
      <c r="F12" s="16"/>
      <c r="G12" s="16"/>
      <c r="I12" s="12"/>
    </row>
    <row r="13" spans="1:13" ht="27.75" customHeight="1" x14ac:dyDescent="0.25">
      <c r="A13" s="15"/>
      <c r="B13" s="12"/>
      <c r="C13" s="12"/>
      <c r="D13" s="16"/>
      <c r="E13" s="16"/>
      <c r="F13" s="16"/>
      <c r="G13" s="16"/>
    </row>
    <row r="14" spans="1:13" ht="27.75" customHeight="1" x14ac:dyDescent="0.25">
      <c r="A14" s="17"/>
      <c r="B14" s="12"/>
      <c r="C14" s="12"/>
      <c r="D14" s="16"/>
      <c r="E14" s="16"/>
      <c r="F14" s="16"/>
      <c r="G14" s="16"/>
    </row>
    <row r="15" spans="1:13" ht="27.75" customHeight="1" x14ac:dyDescent="0.25">
      <c r="A15" s="18"/>
      <c r="B15" s="19"/>
      <c r="C15" s="16"/>
      <c r="D15" s="16"/>
      <c r="E15" s="16"/>
      <c r="F15" s="16"/>
      <c r="G15" s="16"/>
    </row>
  </sheetData>
  <mergeCells count="6">
    <mergeCell ref="I1:K1"/>
    <mergeCell ref="L2:L9"/>
    <mergeCell ref="M2:M9"/>
    <mergeCell ref="J3:J11"/>
    <mergeCell ref="I3:I11"/>
    <mergeCell ref="K3:K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tabSelected="1" zoomScale="85" zoomScaleNormal="85" workbookViewId="0">
      <selection activeCell="C4" sqref="C4"/>
    </sheetView>
  </sheetViews>
  <sheetFormatPr defaultRowHeight="15" x14ac:dyDescent="0.25"/>
  <cols>
    <col min="1" max="1" width="27.7109375" bestFit="1" customWidth="1"/>
    <col min="2" max="2" width="28.140625" customWidth="1"/>
    <col min="3" max="3" width="35.140625" customWidth="1"/>
    <col min="4" max="4" width="18.5703125" bestFit="1" customWidth="1"/>
    <col min="8" max="8" width="8.85546875" customWidth="1"/>
    <col min="9" max="9" width="9.140625" hidden="1" customWidth="1"/>
  </cols>
  <sheetData>
    <row r="1" spans="1:9" ht="49.5" customHeight="1" thickBot="1" x14ac:dyDescent="0.3">
      <c r="A1" s="41" t="s">
        <v>35</v>
      </c>
      <c r="B1" s="75"/>
      <c r="C1" s="41"/>
      <c r="D1" s="75"/>
      <c r="E1" s="40"/>
      <c r="F1" s="39"/>
      <c r="G1" s="39"/>
      <c r="H1" s="39"/>
      <c r="I1" s="38"/>
    </row>
    <row r="2" spans="1:9" ht="39" customHeight="1" thickBot="1" x14ac:dyDescent="0.3">
      <c r="A2" s="73" t="s">
        <v>36</v>
      </c>
      <c r="B2" s="64"/>
      <c r="C2" s="150">
        <v>218856</v>
      </c>
      <c r="D2" s="67" t="s">
        <v>37</v>
      </c>
      <c r="E2" s="1"/>
      <c r="F2" s="1"/>
      <c r="G2" s="1"/>
    </row>
    <row r="3" spans="1:9" ht="35.25" customHeight="1" thickBot="1" x14ac:dyDescent="0.3">
      <c r="A3" s="73" t="s">
        <v>38</v>
      </c>
      <c r="B3" s="64"/>
      <c r="C3" s="150">
        <v>59485</v>
      </c>
      <c r="D3" s="67" t="s">
        <v>37</v>
      </c>
      <c r="E3" s="1"/>
      <c r="F3" s="1"/>
      <c r="G3" s="1"/>
      <c r="H3" s="176"/>
    </row>
    <row r="4" spans="1:9" ht="35.25" customHeight="1" x14ac:dyDescent="0.25">
      <c r="A4" s="69" t="s">
        <v>39</v>
      </c>
      <c r="B4" s="1" t="s">
        <v>40</v>
      </c>
      <c r="C4" s="151">
        <v>96</v>
      </c>
      <c r="D4" s="1" t="s">
        <v>37</v>
      </c>
      <c r="E4" s="1"/>
      <c r="F4" s="1"/>
      <c r="G4" s="1"/>
    </row>
    <row r="5" spans="1:9" ht="35.25" customHeight="1" x14ac:dyDescent="0.25">
      <c r="A5" s="69"/>
      <c r="B5" s="1" t="s">
        <v>41</v>
      </c>
      <c r="C5" s="151">
        <v>4588</v>
      </c>
      <c r="D5" s="1" t="s">
        <v>37</v>
      </c>
      <c r="E5" s="1"/>
      <c r="G5" s="1"/>
    </row>
    <row r="6" spans="1:9" ht="35.25" customHeight="1" thickBot="1" x14ac:dyDescent="0.3">
      <c r="A6" s="73"/>
      <c r="B6" s="71" t="s">
        <v>24</v>
      </c>
      <c r="C6" s="178">
        <v>4684</v>
      </c>
      <c r="D6" s="67" t="s">
        <v>37</v>
      </c>
      <c r="E6" s="1"/>
      <c r="G6" s="1"/>
    </row>
    <row r="7" spans="1:9" ht="35.25" customHeight="1" x14ac:dyDescent="0.25">
      <c r="A7" s="62" t="s">
        <v>42</v>
      </c>
      <c r="B7" s="1" t="s">
        <v>43</v>
      </c>
      <c r="C7" s="153">
        <v>439</v>
      </c>
      <c r="D7" s="1" t="s">
        <v>44</v>
      </c>
      <c r="E7" s="1"/>
      <c r="F7" s="1"/>
      <c r="G7" s="1"/>
    </row>
    <row r="8" spans="1:9" ht="45" customHeight="1" x14ac:dyDescent="0.25">
      <c r="A8" s="62"/>
      <c r="B8" s="1" t="s">
        <v>45</v>
      </c>
      <c r="C8" s="153">
        <v>291</v>
      </c>
      <c r="D8" s="1" t="s">
        <v>44</v>
      </c>
    </row>
    <row r="9" spans="1:9" ht="35.25" customHeight="1" x14ac:dyDescent="0.25">
      <c r="A9" s="62"/>
      <c r="B9" s="1" t="s">
        <v>46</v>
      </c>
      <c r="C9" s="153">
        <v>0</v>
      </c>
      <c r="D9" s="1" t="s">
        <v>44</v>
      </c>
      <c r="E9" s="1"/>
      <c r="G9" s="1"/>
    </row>
    <row r="10" spans="1:9" ht="35.25" customHeight="1" x14ac:dyDescent="0.25">
      <c r="A10" s="62"/>
      <c r="B10" s="1" t="s">
        <v>47</v>
      </c>
      <c r="C10" s="153">
        <v>3933</v>
      </c>
      <c r="D10" s="1" t="s">
        <v>44</v>
      </c>
      <c r="E10" s="1"/>
      <c r="G10" s="1"/>
    </row>
    <row r="11" spans="1:9" ht="35.25" customHeight="1" x14ac:dyDescent="0.25">
      <c r="A11" s="62"/>
      <c r="B11" s="1" t="s">
        <v>48</v>
      </c>
      <c r="C11" s="153">
        <v>0</v>
      </c>
      <c r="D11" s="1" t="s">
        <v>44</v>
      </c>
      <c r="E11" s="1"/>
      <c r="G11" s="1"/>
    </row>
    <row r="12" spans="1:9" ht="35.25" customHeight="1" x14ac:dyDescent="0.25">
      <c r="A12" s="62"/>
      <c r="B12" s="1" t="s">
        <v>49</v>
      </c>
      <c r="C12" s="153">
        <v>5631</v>
      </c>
      <c r="D12" s="1" t="s">
        <v>44</v>
      </c>
      <c r="E12" s="1"/>
      <c r="G12" s="1"/>
    </row>
    <row r="13" spans="1:9" ht="35.25" customHeight="1" thickBot="1" x14ac:dyDescent="0.3">
      <c r="A13" s="76"/>
      <c r="B13" s="71" t="s">
        <v>24</v>
      </c>
      <c r="C13" s="179">
        <v>10294</v>
      </c>
      <c r="D13" s="67" t="s">
        <v>44</v>
      </c>
      <c r="E13" s="1"/>
      <c r="G13" s="153"/>
    </row>
    <row r="14" spans="1:9" ht="31.5" customHeight="1" x14ac:dyDescent="0.25">
      <c r="A14" s="63" t="s">
        <v>50</v>
      </c>
      <c r="B14" s="74" t="s">
        <v>51</v>
      </c>
      <c r="C14" s="151">
        <v>218751</v>
      </c>
      <c r="D14" s="1" t="s">
        <v>52</v>
      </c>
      <c r="E14" s="1"/>
      <c r="F14" s="2"/>
      <c r="G14" s="1"/>
    </row>
    <row r="15" spans="1:9" ht="31.5" customHeight="1" x14ac:dyDescent="0.25">
      <c r="A15" s="63"/>
      <c r="B15" s="74" t="s">
        <v>53</v>
      </c>
      <c r="C15" s="151">
        <v>1722</v>
      </c>
      <c r="D15" s="1" t="s">
        <v>52</v>
      </c>
      <c r="E15" s="1"/>
      <c r="F15" s="1"/>
      <c r="G15" s="1"/>
    </row>
    <row r="16" spans="1:9" ht="31.5" customHeight="1" x14ac:dyDescent="0.25">
      <c r="A16" s="63"/>
      <c r="B16" s="74" t="s">
        <v>54</v>
      </c>
      <c r="C16" s="151">
        <v>76</v>
      </c>
      <c r="D16" s="1" t="s">
        <v>52</v>
      </c>
      <c r="E16" s="1"/>
      <c r="F16" s="1"/>
      <c r="G16" s="1"/>
    </row>
    <row r="17" spans="1:7" ht="31.5" customHeight="1" x14ac:dyDescent="0.25">
      <c r="A17" s="63"/>
      <c r="B17" s="74" t="s">
        <v>55</v>
      </c>
      <c r="C17" s="151">
        <v>11</v>
      </c>
      <c r="D17" s="1" t="s">
        <v>52</v>
      </c>
    </row>
    <row r="18" spans="1:7" ht="31.5" customHeight="1" x14ac:dyDescent="0.25">
      <c r="A18" s="63"/>
      <c r="B18" s="74" t="s">
        <v>56</v>
      </c>
      <c r="C18" s="151">
        <v>3</v>
      </c>
      <c r="D18" s="1" t="s">
        <v>52</v>
      </c>
      <c r="E18" s="1"/>
      <c r="F18" s="1"/>
      <c r="G18" s="1"/>
    </row>
    <row r="19" spans="1:7" ht="31.5" customHeight="1" x14ac:dyDescent="0.25">
      <c r="A19" s="63"/>
      <c r="B19" s="74" t="s">
        <v>57</v>
      </c>
      <c r="C19" s="151">
        <v>2</v>
      </c>
      <c r="D19" s="1" t="s">
        <v>52</v>
      </c>
      <c r="E19" s="1"/>
      <c r="F19" s="1"/>
      <c r="G19" s="1"/>
    </row>
    <row r="20" spans="1:7" ht="31.5" customHeight="1" thickBot="1" x14ac:dyDescent="0.3">
      <c r="A20" s="64"/>
      <c r="B20" s="77" t="s">
        <v>24</v>
      </c>
      <c r="C20" s="152">
        <f>SUM(C14:C19)</f>
        <v>220565</v>
      </c>
      <c r="D20" s="64" t="s">
        <v>52</v>
      </c>
      <c r="E20" s="1"/>
      <c r="F20" s="1"/>
      <c r="G20" s="1"/>
    </row>
    <row r="21" spans="1:7" ht="30" customHeight="1" x14ac:dyDescent="0.25">
      <c r="E21" s="1"/>
      <c r="F21" s="1"/>
      <c r="G21" s="1"/>
    </row>
    <row r="22" spans="1:7" x14ac:dyDescent="0.25">
      <c r="E22" s="1"/>
      <c r="F22" s="1"/>
      <c r="G2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workbookViewId="0">
      <selection activeCell="C2" sqref="C2:C12"/>
    </sheetView>
  </sheetViews>
  <sheetFormatPr defaultRowHeight="15" x14ac:dyDescent="0.25"/>
  <cols>
    <col min="1" max="1" width="41.7109375" customWidth="1"/>
    <col min="2" max="2" width="22.7109375" customWidth="1"/>
    <col min="3" max="3" width="41.7109375" customWidth="1"/>
    <col min="4" max="4" width="18.5703125" bestFit="1" customWidth="1"/>
    <col min="8" max="8" width="8.85546875" customWidth="1"/>
    <col min="9" max="9" width="9.140625" hidden="1" customWidth="1"/>
  </cols>
  <sheetData>
    <row r="1" spans="1:12" ht="45.75" customHeight="1" x14ac:dyDescent="0.25">
      <c r="A1" s="41" t="s">
        <v>58</v>
      </c>
      <c r="B1" s="41"/>
      <c r="C1" s="41"/>
      <c r="D1" s="41"/>
      <c r="E1" s="43"/>
      <c r="F1" s="42"/>
      <c r="G1" s="42"/>
      <c r="H1" s="42"/>
      <c r="I1" s="41"/>
    </row>
    <row r="2" spans="1:12" ht="30" customHeight="1" thickBot="1" x14ac:dyDescent="0.3">
      <c r="A2" s="73" t="s">
        <v>59</v>
      </c>
      <c r="B2" s="64"/>
      <c r="C2" s="154">
        <v>2345287</v>
      </c>
      <c r="D2" s="67" t="s">
        <v>60</v>
      </c>
    </row>
    <row r="3" spans="1:12" ht="35.25" customHeight="1" x14ac:dyDescent="0.25">
      <c r="A3" s="1" t="s">
        <v>61</v>
      </c>
      <c r="C3" s="153">
        <v>80627</v>
      </c>
      <c r="D3" s="1" t="s">
        <v>60</v>
      </c>
      <c r="E3" s="1"/>
      <c r="F3" s="1"/>
      <c r="G3" s="1"/>
    </row>
    <row r="4" spans="1:12" ht="35.25" customHeight="1" thickBot="1" x14ac:dyDescent="0.3">
      <c r="A4" s="72"/>
      <c r="B4" s="64"/>
      <c r="C4" s="155">
        <f>100*C3/C2</f>
        <v>3.4378308496998446</v>
      </c>
      <c r="D4" s="64" t="s">
        <v>62</v>
      </c>
      <c r="E4" s="1"/>
      <c r="F4" s="1"/>
      <c r="G4" s="1"/>
      <c r="L4" s="3"/>
    </row>
    <row r="5" spans="1:12" ht="30" customHeight="1" x14ac:dyDescent="0.25">
      <c r="A5" s="65" t="s">
        <v>63</v>
      </c>
      <c r="B5" s="1" t="s">
        <v>64</v>
      </c>
      <c r="C5" s="153">
        <v>188.8</v>
      </c>
      <c r="D5" s="1" t="s">
        <v>30</v>
      </c>
    </row>
    <row r="6" spans="1:12" ht="35.25" customHeight="1" x14ac:dyDescent="0.25">
      <c r="A6" s="65"/>
      <c r="B6" s="1" t="s">
        <v>65</v>
      </c>
      <c r="C6" s="153">
        <v>47.6</v>
      </c>
      <c r="D6" s="1" t="s">
        <v>30</v>
      </c>
      <c r="E6" s="1"/>
      <c r="G6" s="1"/>
    </row>
    <row r="7" spans="1:12" ht="35.25" customHeight="1" x14ac:dyDescent="0.25">
      <c r="A7" s="65"/>
      <c r="B7" t="s">
        <v>66</v>
      </c>
      <c r="C7" s="153">
        <v>554.5</v>
      </c>
      <c r="D7" s="1" t="s">
        <v>30</v>
      </c>
      <c r="E7" s="1"/>
      <c r="G7" s="1"/>
    </row>
    <row r="8" spans="1:12" ht="35.25" customHeight="1" x14ac:dyDescent="0.25">
      <c r="A8" s="65"/>
      <c r="B8" t="s">
        <v>67</v>
      </c>
      <c r="C8" s="153">
        <v>0</v>
      </c>
      <c r="D8" s="1" t="s">
        <v>30</v>
      </c>
      <c r="E8" s="1"/>
      <c r="F8" s="1"/>
      <c r="G8" s="1"/>
    </row>
    <row r="9" spans="1:12" ht="35.25" customHeight="1" thickBot="1" x14ac:dyDescent="0.3">
      <c r="A9" s="70"/>
      <c r="B9" s="71" t="s">
        <v>24</v>
      </c>
      <c r="C9" s="179">
        <f>SUM(C5:C8)</f>
        <v>790.9</v>
      </c>
      <c r="D9" s="180" t="s">
        <v>30</v>
      </c>
      <c r="E9" s="1"/>
      <c r="F9" s="1"/>
      <c r="G9" s="1"/>
    </row>
    <row r="10" spans="1:12" ht="35.25" customHeight="1" x14ac:dyDescent="0.25">
      <c r="A10" s="68" t="s">
        <v>68</v>
      </c>
      <c r="B10" s="1" t="s">
        <v>69</v>
      </c>
      <c r="C10" s="153">
        <v>2.16</v>
      </c>
      <c r="D10" s="1" t="s">
        <v>30</v>
      </c>
      <c r="E10" s="1"/>
      <c r="F10" s="1"/>
      <c r="G10" s="1"/>
    </row>
    <row r="11" spans="1:12" ht="45" customHeight="1" x14ac:dyDescent="0.25">
      <c r="A11" s="66"/>
      <c r="B11" t="s">
        <v>67</v>
      </c>
      <c r="C11" s="153">
        <v>0</v>
      </c>
      <c r="D11" s="1" t="s">
        <v>30</v>
      </c>
    </row>
    <row r="12" spans="1:12" ht="35.25" customHeight="1" thickBot="1" x14ac:dyDescent="0.3">
      <c r="A12" s="70"/>
      <c r="B12" s="71" t="s">
        <v>24</v>
      </c>
      <c r="C12" s="179">
        <v>2.16</v>
      </c>
      <c r="D12" s="180" t="s">
        <v>30</v>
      </c>
      <c r="E12" s="1"/>
      <c r="G12" s="1"/>
    </row>
    <row r="13" spans="1:12" ht="35.25" customHeight="1" x14ac:dyDescent="0.25">
      <c r="G13" s="1"/>
    </row>
    <row r="14" spans="1:12" ht="16.5" customHeight="1" x14ac:dyDescent="0.25"/>
    <row r="17" spans="5:7" x14ac:dyDescent="0.25">
      <c r="E17" s="1"/>
      <c r="F17" s="1"/>
      <c r="G17" s="1"/>
    </row>
    <row r="18" spans="5:7" x14ac:dyDescent="0.25">
      <c r="E18" s="1"/>
      <c r="F18" s="1"/>
      <c r="G18" s="1"/>
    </row>
    <row r="19" spans="5:7" x14ac:dyDescent="0.25">
      <c r="E19" s="1"/>
      <c r="F19" s="1"/>
      <c r="G19" s="1"/>
    </row>
    <row r="20" spans="5:7" x14ac:dyDescent="0.25">
      <c r="E20" s="1"/>
      <c r="F20" s="1"/>
      <c r="G20" s="1"/>
    </row>
    <row r="21" spans="5:7" x14ac:dyDescent="0.25">
      <c r="E21" s="1"/>
      <c r="F21" s="1"/>
      <c r="G21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topLeftCell="A4" zoomScaleNormal="100" workbookViewId="0">
      <selection activeCell="F14" sqref="F14"/>
    </sheetView>
  </sheetViews>
  <sheetFormatPr defaultRowHeight="15" x14ac:dyDescent="0.25"/>
  <cols>
    <col min="1" max="1" width="41" customWidth="1"/>
    <col min="2" max="2" width="12.85546875" customWidth="1"/>
    <col min="3" max="3" width="57.7109375" customWidth="1"/>
    <col min="4" max="4" width="11.42578125" customWidth="1"/>
    <col min="8" max="8" width="8.85546875" customWidth="1"/>
    <col min="9" max="9" width="9.140625" hidden="1" customWidth="1"/>
  </cols>
  <sheetData>
    <row r="1" spans="1:9" ht="42.75" customHeight="1" thickBot="1" x14ac:dyDescent="0.3">
      <c r="A1" s="136" t="s">
        <v>70</v>
      </c>
      <c r="B1" s="78"/>
      <c r="C1" s="78"/>
      <c r="D1" s="79"/>
      <c r="E1" s="42"/>
      <c r="F1" s="42"/>
      <c r="G1" s="42"/>
      <c r="H1" s="42"/>
      <c r="I1" s="44"/>
    </row>
    <row r="2" spans="1:9" ht="33" customHeight="1" thickBot="1" x14ac:dyDescent="0.3">
      <c r="A2" s="134" t="s">
        <v>59</v>
      </c>
      <c r="B2" s="134" t="s">
        <v>71</v>
      </c>
      <c r="C2" s="156">
        <v>2062846.7</v>
      </c>
      <c r="D2" s="135" t="s">
        <v>60</v>
      </c>
      <c r="I2" s="37"/>
    </row>
    <row r="3" spans="1:9" ht="33" customHeight="1" x14ac:dyDescent="0.25">
      <c r="A3" s="1"/>
      <c r="B3" s="1" t="s">
        <v>72</v>
      </c>
      <c r="C3" s="157">
        <v>2126235.9</v>
      </c>
      <c r="D3" s="48" t="s">
        <v>60</v>
      </c>
    </row>
    <row r="4" spans="1:9" ht="33" customHeight="1" x14ac:dyDescent="0.25">
      <c r="A4" s="1"/>
      <c r="B4" s="1" t="s">
        <v>73</v>
      </c>
      <c r="C4" s="157">
        <v>2347920.1</v>
      </c>
      <c r="D4" s="48" t="s">
        <v>60</v>
      </c>
    </row>
    <row r="5" spans="1:9" ht="33" customHeight="1" thickBot="1" x14ac:dyDescent="0.3">
      <c r="A5" s="67"/>
      <c r="B5" s="67" t="s">
        <v>74</v>
      </c>
      <c r="C5" s="158">
        <v>2778033.9</v>
      </c>
      <c r="D5" s="83" t="s">
        <v>60</v>
      </c>
    </row>
    <row r="6" spans="1:9" ht="33" customHeight="1" x14ac:dyDescent="0.25">
      <c r="A6" s="1" t="s">
        <v>75</v>
      </c>
      <c r="B6" s="1" t="s">
        <v>71</v>
      </c>
      <c r="C6" s="159">
        <f>C2*C7/100</f>
        <v>70917.180234615211</v>
      </c>
      <c r="D6" s="81" t="s">
        <v>60</v>
      </c>
    </row>
    <row r="7" spans="1:9" ht="33" customHeight="1" x14ac:dyDescent="0.25">
      <c r="A7" s="74"/>
      <c r="B7" s="85"/>
      <c r="C7" s="160">
        <f>'6.2 Tabel 6'!C4</f>
        <v>3.4378308496998446</v>
      </c>
      <c r="D7" s="88" t="s">
        <v>62</v>
      </c>
    </row>
    <row r="8" spans="1:9" ht="33" customHeight="1" x14ac:dyDescent="0.25">
      <c r="A8" s="74"/>
      <c r="B8" s="1" t="s">
        <v>72</v>
      </c>
      <c r="C8" s="161">
        <f>C3*C9/100</f>
        <v>73096.393707593146</v>
      </c>
      <c r="D8" s="87" t="s">
        <v>60</v>
      </c>
    </row>
    <row r="9" spans="1:9" ht="33" customHeight="1" x14ac:dyDescent="0.25">
      <c r="A9" s="74"/>
      <c r="B9" s="85"/>
      <c r="C9" s="162">
        <f>C7</f>
        <v>3.4378308496998446</v>
      </c>
      <c r="D9" s="81" t="s">
        <v>62</v>
      </c>
    </row>
    <row r="10" spans="1:9" ht="33" customHeight="1" x14ac:dyDescent="0.25">
      <c r="B10" s="92" t="s">
        <v>73</v>
      </c>
      <c r="C10" s="161">
        <f>C4*C11/100</f>
        <v>80717.521524103446</v>
      </c>
      <c r="D10" s="89" t="s">
        <v>60</v>
      </c>
    </row>
    <row r="11" spans="1:9" ht="33" customHeight="1" x14ac:dyDescent="0.25">
      <c r="B11" s="82"/>
      <c r="C11" s="163">
        <f>C9</f>
        <v>3.4378308496998446</v>
      </c>
      <c r="D11" s="81" t="s">
        <v>62</v>
      </c>
    </row>
    <row r="12" spans="1:9" ht="33" customHeight="1" x14ac:dyDescent="0.25">
      <c r="B12" s="1" t="s">
        <v>74</v>
      </c>
      <c r="C12" s="164">
        <f>C5*C13/100</f>
        <v>95504.106429319741</v>
      </c>
      <c r="D12" s="90" t="s">
        <v>60</v>
      </c>
    </row>
    <row r="13" spans="1:9" ht="33" customHeight="1" thickBot="1" x14ac:dyDescent="0.3">
      <c r="A13" s="64"/>
      <c r="B13" s="86"/>
      <c r="C13" s="158">
        <f>C11</f>
        <v>3.4378308496998446</v>
      </c>
      <c r="D13" s="91" t="s">
        <v>62</v>
      </c>
      <c r="E13" s="1"/>
      <c r="G13" s="1"/>
    </row>
    <row r="14" spans="1:9" ht="33" customHeight="1" x14ac:dyDescent="0.25">
      <c r="A14" s="1" t="s">
        <v>76</v>
      </c>
      <c r="B14" s="1" t="s">
        <v>77</v>
      </c>
      <c r="C14" s="157">
        <v>373.1</v>
      </c>
      <c r="D14" s="48" t="s">
        <v>30</v>
      </c>
      <c r="E14" s="1"/>
      <c r="G14" s="1"/>
    </row>
    <row r="15" spans="1:9" ht="33" customHeight="1" x14ac:dyDescent="0.25">
      <c r="A15" s="80"/>
      <c r="B15" s="1" t="s">
        <v>78</v>
      </c>
      <c r="C15" s="157">
        <v>494</v>
      </c>
      <c r="D15" s="48" t="s">
        <v>30</v>
      </c>
      <c r="E15" s="1"/>
      <c r="F15" s="1"/>
      <c r="G15" s="1"/>
    </row>
    <row r="16" spans="1:9" ht="33" customHeight="1" x14ac:dyDescent="0.25">
      <c r="A16" s="74"/>
      <c r="B16" s="1" t="s">
        <v>79</v>
      </c>
      <c r="C16" s="157">
        <v>885.2</v>
      </c>
      <c r="D16" s="48" t="s">
        <v>30</v>
      </c>
      <c r="E16" s="1"/>
      <c r="F16" s="1"/>
      <c r="G16" s="1"/>
    </row>
    <row r="17" spans="1:7" ht="33" customHeight="1" thickBot="1" x14ac:dyDescent="0.3">
      <c r="A17" s="84"/>
      <c r="B17" s="67" t="s">
        <v>80</v>
      </c>
      <c r="C17" s="158">
        <v>1211.5</v>
      </c>
      <c r="D17" s="83" t="s">
        <v>30</v>
      </c>
    </row>
    <row r="18" spans="1:7" ht="33" customHeight="1" x14ac:dyDescent="0.25">
      <c r="A18" s="1" t="s">
        <v>81</v>
      </c>
      <c r="B18" s="1" t="s">
        <v>82</v>
      </c>
      <c r="C18" s="157">
        <v>2.16</v>
      </c>
      <c r="D18" s="48" t="s">
        <v>30</v>
      </c>
      <c r="E18" s="1"/>
      <c r="G18" s="1"/>
    </row>
    <row r="19" spans="1:7" ht="33" customHeight="1" x14ac:dyDescent="0.25">
      <c r="A19" s="1"/>
      <c r="B19" s="1" t="s">
        <v>78</v>
      </c>
      <c r="C19" s="157">
        <v>2.16</v>
      </c>
      <c r="D19" s="48" t="s">
        <v>30</v>
      </c>
      <c r="G19" s="1"/>
    </row>
    <row r="20" spans="1:7" ht="33" customHeight="1" x14ac:dyDescent="0.25">
      <c r="A20" s="1"/>
      <c r="B20" s="1" t="s">
        <v>79</v>
      </c>
      <c r="C20" s="157">
        <v>2.16</v>
      </c>
      <c r="D20" s="48" t="s">
        <v>30</v>
      </c>
    </row>
    <row r="21" spans="1:7" ht="33" customHeight="1" thickBot="1" x14ac:dyDescent="0.3">
      <c r="A21" s="67"/>
      <c r="B21" s="67" t="s">
        <v>80</v>
      </c>
      <c r="C21" s="158">
        <v>2.16</v>
      </c>
      <c r="D21" s="83" t="s">
        <v>30</v>
      </c>
    </row>
    <row r="23" spans="1:7" x14ac:dyDescent="0.25">
      <c r="E23" s="1"/>
      <c r="F23" s="1"/>
      <c r="G23" s="1"/>
    </row>
    <row r="24" spans="1:7" x14ac:dyDescent="0.25">
      <c r="E24" s="1"/>
      <c r="F24" s="1"/>
      <c r="G24" s="1"/>
    </row>
    <row r="25" spans="1:7" x14ac:dyDescent="0.25">
      <c r="E25" s="1"/>
      <c r="F25" s="1"/>
      <c r="G25" s="1"/>
    </row>
    <row r="26" spans="1:7" x14ac:dyDescent="0.25">
      <c r="E26" s="1"/>
      <c r="F26" s="1"/>
      <c r="G26" s="1"/>
    </row>
    <row r="27" spans="1:7" x14ac:dyDescent="0.25">
      <c r="E27" s="1"/>
      <c r="F27" s="1"/>
      <c r="G27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59"/>
  <sheetViews>
    <sheetView workbookViewId="0">
      <selection activeCell="I6" sqref="I6"/>
    </sheetView>
  </sheetViews>
  <sheetFormatPr defaultRowHeight="15" x14ac:dyDescent="0.25"/>
  <cols>
    <col min="1" max="1" width="11.7109375" customWidth="1"/>
    <col min="2" max="2" width="15.140625" customWidth="1"/>
    <col min="3" max="3" width="13.42578125" customWidth="1"/>
    <col min="4" max="4" width="30.42578125" style="20" customWidth="1"/>
    <col min="5" max="5" width="14.85546875" customWidth="1"/>
    <col min="6" max="6" width="29.7109375" customWidth="1"/>
    <col min="7" max="7" width="10.7109375" customWidth="1"/>
    <col min="8" max="8" width="10.28515625" customWidth="1"/>
    <col min="9" max="10" width="11.5703125" customWidth="1"/>
    <col min="11" max="11" width="19.28515625" customWidth="1"/>
    <col min="12" max="12" width="12.140625" customWidth="1"/>
  </cols>
  <sheetData>
    <row r="1" spans="1:16" ht="21.75" thickBot="1" x14ac:dyDescent="0.4">
      <c r="A1" s="98" t="s">
        <v>83</v>
      </c>
      <c r="B1" s="99"/>
      <c r="C1" s="99"/>
      <c r="D1" s="99"/>
      <c r="E1" s="102"/>
      <c r="F1" s="102"/>
      <c r="G1" s="102"/>
      <c r="H1" s="102"/>
      <c r="I1" s="99"/>
      <c r="J1" s="99"/>
      <c r="K1" s="99"/>
      <c r="L1" s="102"/>
      <c r="M1" s="27"/>
      <c r="N1" s="27"/>
      <c r="O1" s="27"/>
      <c r="P1" s="27"/>
    </row>
    <row r="2" spans="1:16" ht="53.25" x14ac:dyDescent="0.35">
      <c r="A2" s="101" t="s">
        <v>84</v>
      </c>
      <c r="B2" s="101" t="s">
        <v>85</v>
      </c>
      <c r="C2" s="101" t="s">
        <v>86</v>
      </c>
      <c r="D2" s="101" t="s">
        <v>87</v>
      </c>
      <c r="E2" s="101" t="s">
        <v>88</v>
      </c>
      <c r="F2" s="101" t="s">
        <v>89</v>
      </c>
      <c r="G2" s="133" t="s">
        <v>90</v>
      </c>
      <c r="H2" s="133" t="s">
        <v>91</v>
      </c>
      <c r="I2" s="133" t="s">
        <v>92</v>
      </c>
      <c r="J2" s="133" t="s">
        <v>93</v>
      </c>
      <c r="K2" s="133" t="s">
        <v>94</v>
      </c>
      <c r="L2" s="133" t="s">
        <v>95</v>
      </c>
      <c r="M2" s="27"/>
      <c r="N2" s="27"/>
      <c r="O2" s="27"/>
    </row>
    <row r="3" spans="1:16" ht="15" customHeight="1" x14ac:dyDescent="0.3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7"/>
      <c r="N3" s="27"/>
      <c r="O3" s="27"/>
    </row>
    <row r="4" spans="1:16" ht="15" customHeight="1" x14ac:dyDescent="0.35">
      <c r="A4" s="21" t="s">
        <v>97</v>
      </c>
      <c r="B4" s="22"/>
      <c r="C4" s="22"/>
      <c r="D4" s="23"/>
      <c r="E4" s="22"/>
      <c r="F4" s="22"/>
      <c r="G4" s="22"/>
      <c r="H4" s="22"/>
      <c r="I4" s="22"/>
      <c r="J4" s="22"/>
      <c r="K4" s="24"/>
      <c r="L4" s="22"/>
      <c r="M4" s="27"/>
    </row>
    <row r="5" spans="1:16" ht="21" customHeight="1" x14ac:dyDescent="0.25">
      <c r="A5" t="s">
        <v>119</v>
      </c>
      <c r="B5">
        <v>85</v>
      </c>
      <c r="C5" s="177">
        <v>10</v>
      </c>
      <c r="D5" t="s">
        <v>121</v>
      </c>
      <c r="E5" t="s">
        <v>98</v>
      </c>
      <c r="F5" t="s">
        <v>122</v>
      </c>
      <c r="G5" t="s">
        <v>123</v>
      </c>
      <c r="H5">
        <v>11</v>
      </c>
      <c r="I5">
        <v>0</v>
      </c>
      <c r="J5">
        <v>0</v>
      </c>
      <c r="K5">
        <v>2025</v>
      </c>
      <c r="L5">
        <v>2025</v>
      </c>
    </row>
    <row r="6" spans="1:16" ht="14.25" customHeight="1" x14ac:dyDescent="0.25">
      <c r="A6" t="s">
        <v>125</v>
      </c>
      <c r="B6">
        <v>86</v>
      </c>
      <c r="C6" s="177">
        <v>6.6666999999999996</v>
      </c>
      <c r="D6" t="s">
        <v>121</v>
      </c>
      <c r="E6" t="s">
        <v>98</v>
      </c>
      <c r="F6" t="s">
        <v>122</v>
      </c>
      <c r="G6" t="s">
        <v>123</v>
      </c>
      <c r="H6">
        <v>7</v>
      </c>
      <c r="I6">
        <v>0</v>
      </c>
      <c r="J6">
        <v>0</v>
      </c>
      <c r="K6">
        <v>2025</v>
      </c>
      <c r="L6">
        <v>2025</v>
      </c>
    </row>
    <row r="7" spans="1:16" ht="14.25" customHeight="1" x14ac:dyDescent="0.25">
      <c r="A7" t="s">
        <v>127</v>
      </c>
      <c r="B7">
        <v>87</v>
      </c>
      <c r="C7" s="177">
        <v>6.6666999999999996</v>
      </c>
      <c r="D7" t="s">
        <v>121</v>
      </c>
      <c r="E7" t="s">
        <v>98</v>
      </c>
      <c r="F7" t="s">
        <v>122</v>
      </c>
      <c r="G7" t="s">
        <v>123</v>
      </c>
      <c r="H7">
        <v>8</v>
      </c>
      <c r="I7">
        <v>2</v>
      </c>
      <c r="J7">
        <v>32</v>
      </c>
      <c r="K7">
        <v>2025</v>
      </c>
      <c r="L7">
        <v>2025</v>
      </c>
    </row>
    <row r="8" spans="1:16" ht="14.25" customHeight="1" x14ac:dyDescent="0.25">
      <c r="A8" t="s">
        <v>131</v>
      </c>
      <c r="B8">
        <v>88</v>
      </c>
      <c r="C8" s="177">
        <v>16</v>
      </c>
      <c r="D8" t="s">
        <v>133</v>
      </c>
      <c r="E8" t="s">
        <v>98</v>
      </c>
      <c r="F8" t="s">
        <v>122</v>
      </c>
      <c r="G8" t="s">
        <v>123</v>
      </c>
      <c r="H8">
        <v>17</v>
      </c>
      <c r="I8">
        <v>0</v>
      </c>
      <c r="J8">
        <v>0</v>
      </c>
      <c r="K8">
        <v>2025</v>
      </c>
      <c r="L8">
        <v>2025</v>
      </c>
    </row>
    <row r="9" spans="1:16" ht="14.25" customHeight="1" x14ac:dyDescent="0.25">
      <c r="A9" t="s">
        <v>135</v>
      </c>
      <c r="B9">
        <v>89</v>
      </c>
      <c r="C9" s="177">
        <v>16</v>
      </c>
      <c r="D9" t="s">
        <v>133</v>
      </c>
      <c r="E9" t="s">
        <v>98</v>
      </c>
      <c r="F9" t="s">
        <v>122</v>
      </c>
      <c r="G9" t="s">
        <v>123</v>
      </c>
      <c r="H9">
        <v>17</v>
      </c>
      <c r="I9">
        <v>0</v>
      </c>
      <c r="J9">
        <v>0</v>
      </c>
      <c r="K9">
        <v>2025</v>
      </c>
      <c r="L9">
        <v>2025</v>
      </c>
    </row>
    <row r="10" spans="1:16" ht="14.25" customHeight="1" x14ac:dyDescent="0.25">
      <c r="A10" t="s">
        <v>136</v>
      </c>
      <c r="B10">
        <v>90</v>
      </c>
      <c r="C10" s="177">
        <v>16</v>
      </c>
      <c r="D10" t="s">
        <v>133</v>
      </c>
      <c r="E10" t="s">
        <v>98</v>
      </c>
      <c r="F10" t="s">
        <v>122</v>
      </c>
      <c r="G10" t="s">
        <v>123</v>
      </c>
      <c r="H10">
        <v>18</v>
      </c>
      <c r="I10">
        <v>1</v>
      </c>
      <c r="J10">
        <v>4</v>
      </c>
      <c r="K10">
        <v>2026</v>
      </c>
      <c r="L10">
        <v>2026</v>
      </c>
    </row>
    <row r="11" spans="1:16" ht="14.25" customHeight="1" x14ac:dyDescent="0.25">
      <c r="A11" t="s">
        <v>139</v>
      </c>
      <c r="B11">
        <v>91</v>
      </c>
      <c r="C11" s="177">
        <v>16</v>
      </c>
      <c r="D11" t="s">
        <v>133</v>
      </c>
      <c r="E11" t="s">
        <v>99</v>
      </c>
      <c r="F11" t="s">
        <v>122</v>
      </c>
      <c r="G11" t="s">
        <v>123</v>
      </c>
      <c r="H11">
        <v>18</v>
      </c>
      <c r="I11" t="s">
        <v>123</v>
      </c>
      <c r="J11" t="s">
        <v>123</v>
      </c>
      <c r="K11">
        <v>2026</v>
      </c>
      <c r="L11">
        <v>2026</v>
      </c>
    </row>
    <row r="12" spans="1:16" ht="14.25" customHeight="1" x14ac:dyDescent="0.25">
      <c r="A12" t="s">
        <v>140</v>
      </c>
      <c r="B12">
        <v>92</v>
      </c>
      <c r="C12" s="177">
        <v>16</v>
      </c>
      <c r="D12" t="s">
        <v>133</v>
      </c>
      <c r="E12" t="s">
        <v>99</v>
      </c>
      <c r="F12" t="s">
        <v>122</v>
      </c>
      <c r="G12" t="s">
        <v>123</v>
      </c>
      <c r="H12">
        <v>25</v>
      </c>
      <c r="I12" t="s">
        <v>123</v>
      </c>
      <c r="J12" t="s">
        <v>123</v>
      </c>
      <c r="K12">
        <v>2026</v>
      </c>
      <c r="L12">
        <v>2026</v>
      </c>
    </row>
    <row r="13" spans="1:16" ht="17.25" customHeight="1" x14ac:dyDescent="0.25">
      <c r="A13" t="s">
        <v>142</v>
      </c>
      <c r="B13">
        <v>93</v>
      </c>
      <c r="C13" s="177">
        <v>10.666700000000001</v>
      </c>
      <c r="D13" t="s">
        <v>121</v>
      </c>
      <c r="E13" t="s">
        <v>98</v>
      </c>
      <c r="F13" t="s">
        <v>122</v>
      </c>
      <c r="G13" t="s">
        <v>123</v>
      </c>
      <c r="H13">
        <v>11</v>
      </c>
      <c r="I13">
        <v>0</v>
      </c>
      <c r="J13">
        <v>0</v>
      </c>
      <c r="K13">
        <v>2026</v>
      </c>
      <c r="L13">
        <v>2026</v>
      </c>
    </row>
    <row r="14" spans="1:16" ht="26.25" customHeight="1" x14ac:dyDescent="0.25">
      <c r="A14" t="s">
        <v>143</v>
      </c>
      <c r="B14">
        <v>94</v>
      </c>
      <c r="C14" s="177">
        <v>16</v>
      </c>
      <c r="D14" t="s">
        <v>133</v>
      </c>
      <c r="E14" t="s">
        <v>98</v>
      </c>
      <c r="F14" t="s">
        <v>122</v>
      </c>
      <c r="G14" t="s">
        <v>123</v>
      </c>
      <c r="H14">
        <v>17</v>
      </c>
      <c r="I14">
        <v>0</v>
      </c>
      <c r="J14">
        <v>0</v>
      </c>
      <c r="K14">
        <v>2027</v>
      </c>
      <c r="L14">
        <v>2027</v>
      </c>
    </row>
    <row r="15" spans="1:16" ht="14.25" customHeight="1" x14ac:dyDescent="0.25">
      <c r="A15" t="s">
        <v>144</v>
      </c>
      <c r="B15">
        <v>95</v>
      </c>
      <c r="C15" s="177">
        <v>6.6666999999999996</v>
      </c>
      <c r="D15" t="s">
        <v>121</v>
      </c>
      <c r="E15" t="s">
        <v>98</v>
      </c>
      <c r="F15" t="s">
        <v>122</v>
      </c>
      <c r="G15" t="s">
        <v>123</v>
      </c>
      <c r="H15">
        <v>7</v>
      </c>
      <c r="I15">
        <v>0</v>
      </c>
      <c r="J15">
        <v>0</v>
      </c>
      <c r="K15">
        <v>2027</v>
      </c>
      <c r="L15">
        <v>2027</v>
      </c>
    </row>
    <row r="16" spans="1:16" ht="14.25" customHeight="1" x14ac:dyDescent="0.25">
      <c r="A16" t="s">
        <v>145</v>
      </c>
      <c r="B16">
        <v>96</v>
      </c>
      <c r="C16" s="177">
        <v>16</v>
      </c>
      <c r="D16" t="s">
        <v>133</v>
      </c>
      <c r="E16" t="s">
        <v>98</v>
      </c>
      <c r="F16" t="s">
        <v>122</v>
      </c>
      <c r="G16" t="s">
        <v>123</v>
      </c>
      <c r="H16">
        <v>17</v>
      </c>
      <c r="I16">
        <v>0</v>
      </c>
      <c r="J16">
        <v>0</v>
      </c>
      <c r="K16">
        <v>2027</v>
      </c>
      <c r="L16">
        <v>2027</v>
      </c>
      <c r="M16" s="32"/>
    </row>
    <row r="17" spans="1:12" ht="14.25" customHeight="1" x14ac:dyDescent="0.25">
      <c r="A17" t="s">
        <v>146</v>
      </c>
      <c r="B17">
        <v>97</v>
      </c>
      <c r="C17" s="177">
        <v>6.6666999999999996</v>
      </c>
      <c r="D17" t="s">
        <v>121</v>
      </c>
      <c r="E17" t="s">
        <v>99</v>
      </c>
      <c r="F17" t="s">
        <v>122</v>
      </c>
      <c r="G17" t="s">
        <v>123</v>
      </c>
      <c r="H17">
        <v>8</v>
      </c>
      <c r="I17" t="s">
        <v>123</v>
      </c>
      <c r="J17" t="s">
        <v>123</v>
      </c>
      <c r="K17">
        <v>2027</v>
      </c>
      <c r="L17">
        <v>2027</v>
      </c>
    </row>
    <row r="18" spans="1:12" ht="11.25" customHeight="1" x14ac:dyDescent="0.25">
      <c r="A18" t="s">
        <v>147</v>
      </c>
      <c r="B18">
        <v>98</v>
      </c>
      <c r="C18" s="177">
        <v>10</v>
      </c>
      <c r="D18" t="s">
        <v>121</v>
      </c>
      <c r="E18" t="s">
        <v>98</v>
      </c>
      <c r="F18" t="s">
        <v>122</v>
      </c>
      <c r="G18" t="s">
        <v>123</v>
      </c>
      <c r="H18">
        <v>11</v>
      </c>
      <c r="I18">
        <v>0</v>
      </c>
      <c r="J18">
        <v>0</v>
      </c>
      <c r="K18">
        <v>2028</v>
      </c>
      <c r="L18">
        <v>2028</v>
      </c>
    </row>
    <row r="19" spans="1:12" ht="15.75" customHeight="1" x14ac:dyDescent="0.25">
      <c r="A19" t="s">
        <v>148</v>
      </c>
      <c r="B19">
        <v>99</v>
      </c>
      <c r="C19" s="177">
        <v>10</v>
      </c>
      <c r="D19" t="s">
        <v>121</v>
      </c>
      <c r="E19" t="s">
        <v>98</v>
      </c>
      <c r="F19" t="s">
        <v>122</v>
      </c>
      <c r="G19" t="s">
        <v>123</v>
      </c>
      <c r="H19">
        <v>11</v>
      </c>
      <c r="I19">
        <v>0</v>
      </c>
      <c r="J19">
        <v>0</v>
      </c>
      <c r="K19">
        <v>2028</v>
      </c>
      <c r="L19">
        <v>2028</v>
      </c>
    </row>
    <row r="20" spans="1:12" ht="15.75" customHeight="1" x14ac:dyDescent="0.25">
      <c r="A20" t="s">
        <v>127</v>
      </c>
      <c r="B20">
        <v>100</v>
      </c>
      <c r="C20" s="177">
        <v>10.666700000000001</v>
      </c>
      <c r="D20" t="s">
        <v>121</v>
      </c>
      <c r="E20" t="s">
        <v>98</v>
      </c>
      <c r="F20" t="s">
        <v>122</v>
      </c>
      <c r="G20" t="s">
        <v>123</v>
      </c>
      <c r="H20">
        <v>12</v>
      </c>
      <c r="I20">
        <v>0</v>
      </c>
      <c r="J20">
        <v>0</v>
      </c>
      <c r="K20">
        <v>2028</v>
      </c>
      <c r="L20">
        <v>2028</v>
      </c>
    </row>
    <row r="21" spans="1:12" ht="15.75" customHeight="1" x14ac:dyDescent="0.25">
      <c r="A21" t="s">
        <v>150</v>
      </c>
      <c r="B21">
        <v>101</v>
      </c>
      <c r="C21" s="177">
        <v>6.6666999999999996</v>
      </c>
      <c r="D21" t="s">
        <v>121</v>
      </c>
      <c r="E21" t="s">
        <v>98</v>
      </c>
      <c r="F21" t="s">
        <v>122</v>
      </c>
      <c r="G21" t="s">
        <v>123</v>
      </c>
      <c r="H21">
        <v>7</v>
      </c>
      <c r="I21">
        <v>0</v>
      </c>
      <c r="J21">
        <v>0</v>
      </c>
      <c r="K21">
        <v>2028</v>
      </c>
      <c r="L21">
        <v>2028</v>
      </c>
    </row>
    <row r="22" spans="1:12" ht="15.75" customHeight="1" x14ac:dyDescent="0.25">
      <c r="A22" t="s">
        <v>140</v>
      </c>
      <c r="B22">
        <v>102</v>
      </c>
      <c r="C22" s="177">
        <v>26.666699999999999</v>
      </c>
      <c r="D22" t="s">
        <v>121</v>
      </c>
      <c r="E22" t="s">
        <v>98</v>
      </c>
      <c r="F22" t="s">
        <v>122</v>
      </c>
      <c r="G22" t="s">
        <v>123</v>
      </c>
      <c r="H22">
        <v>28</v>
      </c>
      <c r="I22">
        <v>0</v>
      </c>
      <c r="J22">
        <v>0</v>
      </c>
      <c r="K22">
        <v>2028</v>
      </c>
      <c r="L22">
        <v>2028</v>
      </c>
    </row>
    <row r="23" spans="1:12" ht="15.75" customHeight="1" x14ac:dyDescent="0.25">
      <c r="A23" t="s">
        <v>152</v>
      </c>
      <c r="B23">
        <v>103</v>
      </c>
      <c r="C23" s="177">
        <v>11.5</v>
      </c>
      <c r="D23" t="s">
        <v>121</v>
      </c>
      <c r="E23" t="s">
        <v>98</v>
      </c>
      <c r="F23" t="s">
        <v>122</v>
      </c>
      <c r="G23" t="s">
        <v>123</v>
      </c>
      <c r="H23">
        <v>13</v>
      </c>
      <c r="I23">
        <v>0</v>
      </c>
      <c r="J23">
        <v>0</v>
      </c>
      <c r="K23">
        <v>2028</v>
      </c>
      <c r="L23">
        <v>2028</v>
      </c>
    </row>
    <row r="24" spans="1:12" ht="15.75" customHeight="1" x14ac:dyDescent="0.25">
      <c r="A24" t="s">
        <v>136</v>
      </c>
      <c r="B24">
        <v>104</v>
      </c>
      <c r="C24" s="177">
        <v>26.666699999999999</v>
      </c>
      <c r="D24" t="s">
        <v>121</v>
      </c>
      <c r="E24" t="s">
        <v>98</v>
      </c>
      <c r="F24" t="s">
        <v>122</v>
      </c>
      <c r="G24" t="s">
        <v>123</v>
      </c>
      <c r="H24">
        <v>29</v>
      </c>
      <c r="I24">
        <v>0</v>
      </c>
      <c r="J24">
        <v>0</v>
      </c>
      <c r="K24">
        <v>2029</v>
      </c>
      <c r="L24">
        <v>2029</v>
      </c>
    </row>
    <row r="25" spans="1:12" ht="15.75" customHeight="1" x14ac:dyDescent="0.25">
      <c r="A25" t="s">
        <v>155</v>
      </c>
      <c r="B25">
        <v>105</v>
      </c>
      <c r="C25" s="177">
        <v>10.666700000000001</v>
      </c>
      <c r="D25" t="s">
        <v>121</v>
      </c>
      <c r="E25" t="s">
        <v>98</v>
      </c>
      <c r="F25" t="s">
        <v>122</v>
      </c>
      <c r="G25" t="s">
        <v>123</v>
      </c>
      <c r="H25">
        <v>12</v>
      </c>
      <c r="I25">
        <v>0</v>
      </c>
      <c r="J25">
        <v>0</v>
      </c>
      <c r="K25">
        <v>2029</v>
      </c>
      <c r="L25">
        <v>2029</v>
      </c>
    </row>
    <row r="26" spans="1:12" ht="27.75" customHeight="1" x14ac:dyDescent="0.25">
      <c r="A26" t="s">
        <v>156</v>
      </c>
      <c r="B26">
        <v>106</v>
      </c>
      <c r="C26" s="177">
        <v>16</v>
      </c>
      <c r="D26" t="s">
        <v>133</v>
      </c>
      <c r="E26" t="s">
        <v>98</v>
      </c>
      <c r="F26" t="s">
        <v>122</v>
      </c>
      <c r="G26" t="s">
        <v>123</v>
      </c>
      <c r="H26">
        <v>17</v>
      </c>
      <c r="I26">
        <v>0</v>
      </c>
      <c r="J26">
        <v>0</v>
      </c>
      <c r="K26">
        <v>2029</v>
      </c>
      <c r="L26">
        <v>2029</v>
      </c>
    </row>
    <row r="27" spans="1:12" ht="27.75" customHeight="1" x14ac:dyDescent="0.25">
      <c r="A27" t="s">
        <v>157</v>
      </c>
      <c r="B27">
        <v>107</v>
      </c>
      <c r="C27" s="177">
        <v>6.6666999999999996</v>
      </c>
      <c r="D27" t="s">
        <v>121</v>
      </c>
      <c r="E27" t="s">
        <v>98</v>
      </c>
      <c r="F27" t="s">
        <v>122</v>
      </c>
      <c r="G27" t="s">
        <v>123</v>
      </c>
      <c r="H27">
        <v>8</v>
      </c>
      <c r="I27">
        <v>0</v>
      </c>
      <c r="J27">
        <v>0</v>
      </c>
      <c r="K27">
        <v>2029</v>
      </c>
      <c r="L27">
        <v>2029</v>
      </c>
    </row>
    <row r="28" spans="1:12" ht="27.75" customHeight="1" x14ac:dyDescent="0.25">
      <c r="A28" t="s">
        <v>158</v>
      </c>
      <c r="B28">
        <v>108</v>
      </c>
      <c r="C28" s="177">
        <v>10.666700000000001</v>
      </c>
      <c r="D28" t="s">
        <v>121</v>
      </c>
      <c r="E28" t="s">
        <v>98</v>
      </c>
      <c r="F28" t="s">
        <v>122</v>
      </c>
      <c r="G28" t="s">
        <v>123</v>
      </c>
      <c r="H28">
        <v>12</v>
      </c>
      <c r="I28">
        <v>0</v>
      </c>
      <c r="J28">
        <v>0</v>
      </c>
      <c r="K28">
        <v>2029</v>
      </c>
      <c r="L28">
        <v>2029</v>
      </c>
    </row>
    <row r="29" spans="1:12" ht="27.75" customHeight="1" x14ac:dyDescent="0.25">
      <c r="A29" t="s">
        <v>136</v>
      </c>
      <c r="B29">
        <v>109</v>
      </c>
      <c r="C29" s="177">
        <v>32</v>
      </c>
      <c r="D29" t="s">
        <v>133</v>
      </c>
      <c r="E29" t="s">
        <v>98</v>
      </c>
      <c r="F29" t="s">
        <v>122</v>
      </c>
      <c r="G29" t="s">
        <v>123</v>
      </c>
      <c r="H29">
        <v>35</v>
      </c>
      <c r="I29">
        <v>0</v>
      </c>
      <c r="J29">
        <v>0</v>
      </c>
      <c r="K29">
        <v>2030</v>
      </c>
      <c r="L29">
        <v>2030</v>
      </c>
    </row>
    <row r="30" spans="1:12" ht="27.75" customHeight="1" x14ac:dyDescent="0.25">
      <c r="A30" t="s">
        <v>148</v>
      </c>
      <c r="B30">
        <v>110</v>
      </c>
      <c r="C30" s="177">
        <v>16</v>
      </c>
      <c r="D30" t="s">
        <v>133</v>
      </c>
      <c r="E30" t="s">
        <v>99</v>
      </c>
      <c r="F30" t="s">
        <v>122</v>
      </c>
      <c r="G30" t="s">
        <v>123</v>
      </c>
      <c r="H30">
        <v>19</v>
      </c>
      <c r="I30" t="s">
        <v>123</v>
      </c>
      <c r="J30" t="s">
        <v>123</v>
      </c>
      <c r="K30">
        <v>2030</v>
      </c>
      <c r="L30">
        <v>2030</v>
      </c>
    </row>
    <row r="31" spans="1:12" ht="27.75" customHeight="1" x14ac:dyDescent="0.25">
      <c r="A31" t="s">
        <v>127</v>
      </c>
      <c r="B31">
        <v>111</v>
      </c>
      <c r="C31" s="177">
        <v>16</v>
      </c>
      <c r="D31" t="s">
        <v>133</v>
      </c>
      <c r="E31" t="s">
        <v>98</v>
      </c>
      <c r="F31" t="s">
        <v>122</v>
      </c>
      <c r="G31" t="s">
        <v>123</v>
      </c>
      <c r="H31">
        <v>17</v>
      </c>
      <c r="I31">
        <v>0</v>
      </c>
      <c r="J31">
        <v>0</v>
      </c>
      <c r="K31">
        <v>2030</v>
      </c>
      <c r="L31">
        <v>2030</v>
      </c>
    </row>
    <row r="32" spans="1:12" ht="27.75" customHeight="1" x14ac:dyDescent="0.25">
      <c r="A32" t="s">
        <v>140</v>
      </c>
      <c r="B32">
        <v>112</v>
      </c>
      <c r="C32" s="177">
        <v>32</v>
      </c>
      <c r="D32" t="s">
        <v>133</v>
      </c>
      <c r="E32" t="s">
        <v>98</v>
      </c>
      <c r="F32" t="s">
        <v>122</v>
      </c>
      <c r="G32" t="s">
        <v>123</v>
      </c>
      <c r="H32">
        <v>33</v>
      </c>
      <c r="I32">
        <v>0</v>
      </c>
      <c r="J32">
        <v>0</v>
      </c>
      <c r="K32">
        <v>2030</v>
      </c>
      <c r="L32">
        <v>2030</v>
      </c>
    </row>
    <row r="33" spans="1:12" ht="27.75" customHeight="1" x14ac:dyDescent="0.25">
      <c r="A33" t="s">
        <v>146</v>
      </c>
      <c r="B33">
        <v>113</v>
      </c>
      <c r="C33" s="177">
        <v>10.666700000000001</v>
      </c>
      <c r="D33" t="s">
        <v>121</v>
      </c>
      <c r="E33" t="s">
        <v>99</v>
      </c>
      <c r="F33" t="s">
        <v>122</v>
      </c>
      <c r="G33" t="s">
        <v>123</v>
      </c>
      <c r="H33">
        <v>13</v>
      </c>
      <c r="I33" t="s">
        <v>123</v>
      </c>
      <c r="J33" t="s">
        <v>123</v>
      </c>
      <c r="K33">
        <v>2030</v>
      </c>
      <c r="L33">
        <v>2030</v>
      </c>
    </row>
    <row r="34" spans="1:12" ht="27.75" customHeight="1" x14ac:dyDescent="0.25">
      <c r="A34" t="s">
        <v>152</v>
      </c>
      <c r="B34">
        <v>114</v>
      </c>
      <c r="C34" s="177">
        <v>16</v>
      </c>
      <c r="D34" t="s">
        <v>133</v>
      </c>
      <c r="E34" t="s">
        <v>98</v>
      </c>
      <c r="F34" t="s">
        <v>122</v>
      </c>
      <c r="G34" t="s">
        <v>123</v>
      </c>
      <c r="H34">
        <v>17</v>
      </c>
      <c r="I34">
        <v>0</v>
      </c>
      <c r="J34">
        <v>0</v>
      </c>
      <c r="K34">
        <v>2030</v>
      </c>
      <c r="L34">
        <v>2030</v>
      </c>
    </row>
    <row r="35" spans="1:12" ht="27.75" customHeight="1" x14ac:dyDescent="0.25">
      <c r="A35" t="s">
        <v>162</v>
      </c>
      <c r="B35">
        <v>115</v>
      </c>
      <c r="C35" s="177">
        <v>6.6666999999999996</v>
      </c>
      <c r="D35" t="s">
        <v>121</v>
      </c>
      <c r="E35" t="s">
        <v>98</v>
      </c>
      <c r="F35" t="s">
        <v>122</v>
      </c>
      <c r="G35" t="s">
        <v>123</v>
      </c>
      <c r="H35">
        <v>8</v>
      </c>
      <c r="I35">
        <v>0</v>
      </c>
      <c r="J35">
        <v>0</v>
      </c>
      <c r="K35">
        <v>2030</v>
      </c>
      <c r="L35">
        <v>2030</v>
      </c>
    </row>
    <row r="36" spans="1:12" ht="27.75" customHeight="1" x14ac:dyDescent="0.25">
      <c r="A36" t="s">
        <v>125</v>
      </c>
      <c r="B36">
        <v>116</v>
      </c>
      <c r="C36" s="177">
        <v>10.666700000000001</v>
      </c>
      <c r="D36" t="s">
        <v>121</v>
      </c>
      <c r="E36" t="s">
        <v>98</v>
      </c>
      <c r="F36" t="s">
        <v>122</v>
      </c>
      <c r="G36" t="s">
        <v>123</v>
      </c>
      <c r="H36">
        <v>11</v>
      </c>
      <c r="I36">
        <v>0</v>
      </c>
      <c r="J36">
        <v>0</v>
      </c>
      <c r="K36">
        <v>2031</v>
      </c>
      <c r="L36">
        <v>2031</v>
      </c>
    </row>
    <row r="37" spans="1:12" ht="27.75" customHeight="1" x14ac:dyDescent="0.25">
      <c r="A37" t="s">
        <v>163</v>
      </c>
      <c r="B37">
        <v>117</v>
      </c>
      <c r="C37" s="177">
        <v>6.6666999999999996</v>
      </c>
      <c r="D37" t="s">
        <v>121</v>
      </c>
      <c r="E37" t="s">
        <v>99</v>
      </c>
      <c r="F37" t="s">
        <v>122</v>
      </c>
      <c r="G37" t="s">
        <v>123</v>
      </c>
      <c r="H37">
        <v>8</v>
      </c>
      <c r="I37" t="s">
        <v>123</v>
      </c>
      <c r="J37" t="s">
        <v>123</v>
      </c>
      <c r="K37">
        <v>2031</v>
      </c>
      <c r="L37">
        <v>2031</v>
      </c>
    </row>
    <row r="38" spans="1:12" ht="27.75" customHeight="1" x14ac:dyDescent="0.25">
      <c r="A38" t="s">
        <v>164</v>
      </c>
      <c r="B38">
        <v>118</v>
      </c>
      <c r="C38" s="177">
        <v>6.6666999999999996</v>
      </c>
      <c r="D38" t="s">
        <v>121</v>
      </c>
      <c r="E38" t="s">
        <v>98</v>
      </c>
      <c r="F38" t="s">
        <v>122</v>
      </c>
      <c r="G38" t="s">
        <v>123</v>
      </c>
      <c r="H38">
        <v>8</v>
      </c>
      <c r="I38">
        <v>0</v>
      </c>
      <c r="J38">
        <v>0</v>
      </c>
      <c r="K38">
        <v>2031</v>
      </c>
      <c r="L38">
        <v>2031</v>
      </c>
    </row>
    <row r="39" spans="1:12" ht="27.75" customHeight="1" x14ac:dyDescent="0.25">
      <c r="A39" t="s">
        <v>165</v>
      </c>
      <c r="B39">
        <v>119</v>
      </c>
      <c r="C39" s="177">
        <v>10</v>
      </c>
      <c r="D39" t="s">
        <v>121</v>
      </c>
      <c r="E39" t="s">
        <v>98</v>
      </c>
      <c r="F39" t="s">
        <v>122</v>
      </c>
      <c r="G39" t="s">
        <v>123</v>
      </c>
      <c r="H39">
        <v>11</v>
      </c>
      <c r="I39">
        <v>0</v>
      </c>
      <c r="J39">
        <v>0</v>
      </c>
      <c r="K39">
        <v>2031</v>
      </c>
      <c r="L39">
        <v>2031</v>
      </c>
    </row>
    <row r="40" spans="1:12" ht="27.75" customHeight="1" x14ac:dyDescent="0.25">
      <c r="A40" t="s">
        <v>166</v>
      </c>
      <c r="B40">
        <v>120</v>
      </c>
      <c r="C40" s="177">
        <v>10.666700000000001</v>
      </c>
      <c r="D40" t="s">
        <v>121</v>
      </c>
      <c r="E40" t="s">
        <v>98</v>
      </c>
      <c r="F40" t="s">
        <v>122</v>
      </c>
      <c r="G40" t="s">
        <v>123</v>
      </c>
      <c r="H40">
        <v>12</v>
      </c>
      <c r="I40">
        <v>0</v>
      </c>
      <c r="J40">
        <v>0</v>
      </c>
      <c r="K40">
        <v>2031</v>
      </c>
      <c r="L40">
        <v>2031</v>
      </c>
    </row>
    <row r="41" spans="1:12" ht="27.75" customHeight="1" x14ac:dyDescent="0.25">
      <c r="A41" t="s">
        <v>167</v>
      </c>
      <c r="B41">
        <v>121</v>
      </c>
      <c r="C41" s="177">
        <v>12</v>
      </c>
      <c r="D41" t="s">
        <v>121</v>
      </c>
      <c r="E41" t="s">
        <v>98</v>
      </c>
      <c r="F41" t="s">
        <v>122</v>
      </c>
      <c r="G41" t="s">
        <v>123</v>
      </c>
      <c r="H41">
        <v>14</v>
      </c>
      <c r="I41">
        <v>0</v>
      </c>
      <c r="J41">
        <v>0</v>
      </c>
      <c r="K41">
        <v>2031</v>
      </c>
      <c r="L41">
        <v>2031</v>
      </c>
    </row>
    <row r="42" spans="1:12" ht="27.75" customHeight="1" x14ac:dyDescent="0.25">
      <c r="A42" t="s">
        <v>136</v>
      </c>
      <c r="B42">
        <v>122</v>
      </c>
      <c r="C42" s="177">
        <v>42.666699999999999</v>
      </c>
      <c r="D42" t="s">
        <v>133</v>
      </c>
      <c r="E42" t="s">
        <v>98</v>
      </c>
      <c r="F42" t="s">
        <v>122</v>
      </c>
      <c r="G42" t="s">
        <v>123</v>
      </c>
      <c r="H42">
        <v>47</v>
      </c>
      <c r="I42">
        <v>0</v>
      </c>
      <c r="J42">
        <v>0</v>
      </c>
      <c r="K42">
        <v>2032</v>
      </c>
      <c r="L42">
        <v>2032</v>
      </c>
    </row>
    <row r="43" spans="1:12" ht="27.75" customHeight="1" x14ac:dyDescent="0.25">
      <c r="A43" t="s">
        <v>170</v>
      </c>
      <c r="B43">
        <v>123</v>
      </c>
      <c r="C43" s="177">
        <v>10</v>
      </c>
      <c r="D43" t="s">
        <v>121</v>
      </c>
      <c r="E43" t="s">
        <v>98</v>
      </c>
      <c r="F43" t="s">
        <v>122</v>
      </c>
      <c r="G43" t="s">
        <v>123</v>
      </c>
      <c r="H43">
        <v>11</v>
      </c>
      <c r="I43">
        <v>0</v>
      </c>
      <c r="J43">
        <v>0</v>
      </c>
      <c r="K43">
        <v>2032</v>
      </c>
      <c r="L43">
        <v>2032</v>
      </c>
    </row>
    <row r="44" spans="1:12" ht="27.75" customHeight="1" x14ac:dyDescent="0.25">
      <c r="A44" t="s">
        <v>171</v>
      </c>
      <c r="B44">
        <v>124</v>
      </c>
      <c r="C44" s="177">
        <v>10.666700000000001</v>
      </c>
      <c r="D44" t="s">
        <v>121</v>
      </c>
      <c r="E44" t="s">
        <v>98</v>
      </c>
      <c r="F44" t="s">
        <v>122</v>
      </c>
      <c r="G44" t="s">
        <v>123</v>
      </c>
      <c r="H44">
        <v>12</v>
      </c>
      <c r="I44">
        <v>0</v>
      </c>
      <c r="J44">
        <v>0</v>
      </c>
      <c r="K44">
        <v>2032</v>
      </c>
      <c r="L44">
        <v>2032</v>
      </c>
    </row>
    <row r="45" spans="1:12" ht="27.75" customHeight="1" x14ac:dyDescent="0.25">
      <c r="A45" t="s">
        <v>172</v>
      </c>
      <c r="B45">
        <v>125</v>
      </c>
      <c r="C45" s="177">
        <v>6.6666999999999996</v>
      </c>
      <c r="D45" t="s">
        <v>121</v>
      </c>
      <c r="E45" t="s">
        <v>98</v>
      </c>
      <c r="F45" t="s">
        <v>122</v>
      </c>
      <c r="G45" t="s">
        <v>123</v>
      </c>
      <c r="H45">
        <v>7</v>
      </c>
      <c r="I45">
        <v>0</v>
      </c>
      <c r="J45">
        <v>0</v>
      </c>
      <c r="K45">
        <v>2032</v>
      </c>
      <c r="L45">
        <v>2032</v>
      </c>
    </row>
    <row r="46" spans="1:12" ht="27.75" customHeight="1" x14ac:dyDescent="0.25">
      <c r="A46" t="s">
        <v>155</v>
      </c>
      <c r="B46">
        <v>126</v>
      </c>
      <c r="C46" s="177">
        <v>16</v>
      </c>
      <c r="D46" t="s">
        <v>133</v>
      </c>
      <c r="E46" t="s">
        <v>98</v>
      </c>
      <c r="F46" t="s">
        <v>122</v>
      </c>
      <c r="G46" t="s">
        <v>123</v>
      </c>
      <c r="H46">
        <v>17</v>
      </c>
      <c r="I46">
        <v>0</v>
      </c>
      <c r="J46">
        <v>0</v>
      </c>
      <c r="K46">
        <v>2032</v>
      </c>
      <c r="L46">
        <v>2032</v>
      </c>
    </row>
    <row r="47" spans="1:12" ht="27.75" customHeight="1" x14ac:dyDescent="0.25">
      <c r="A47" t="s">
        <v>173</v>
      </c>
      <c r="B47">
        <v>127</v>
      </c>
      <c r="C47" s="177">
        <v>10</v>
      </c>
      <c r="D47" t="s">
        <v>121</v>
      </c>
      <c r="E47" t="s">
        <v>98</v>
      </c>
      <c r="F47" t="s">
        <v>122</v>
      </c>
      <c r="G47" t="s">
        <v>123</v>
      </c>
      <c r="H47">
        <v>11</v>
      </c>
      <c r="I47">
        <v>0</v>
      </c>
      <c r="J47">
        <v>0</v>
      </c>
      <c r="K47">
        <v>2032</v>
      </c>
      <c r="L47">
        <v>2032</v>
      </c>
    </row>
    <row r="48" spans="1:12" ht="27.75" customHeight="1" x14ac:dyDescent="0.25">
      <c r="A48" t="s">
        <v>174</v>
      </c>
      <c r="B48">
        <v>128</v>
      </c>
      <c r="C48" s="177">
        <v>6.6666999999999996</v>
      </c>
      <c r="D48" t="s">
        <v>121</v>
      </c>
      <c r="E48" t="s">
        <v>98</v>
      </c>
      <c r="F48" t="s">
        <v>122</v>
      </c>
      <c r="G48" t="s">
        <v>123</v>
      </c>
      <c r="H48">
        <v>7</v>
      </c>
      <c r="I48">
        <v>0</v>
      </c>
      <c r="J48">
        <v>0</v>
      </c>
      <c r="K48">
        <v>2032</v>
      </c>
      <c r="L48">
        <v>2032</v>
      </c>
    </row>
    <row r="49" spans="1:12" ht="27.75" customHeight="1" x14ac:dyDescent="0.25">
      <c r="A49" t="s">
        <v>175</v>
      </c>
      <c r="B49">
        <v>129</v>
      </c>
      <c r="C49" s="177">
        <v>16</v>
      </c>
      <c r="D49" t="s">
        <v>133</v>
      </c>
      <c r="E49" t="s">
        <v>98</v>
      </c>
      <c r="F49" t="s">
        <v>122</v>
      </c>
      <c r="G49" t="s">
        <v>123</v>
      </c>
      <c r="H49">
        <v>17</v>
      </c>
      <c r="I49">
        <v>0</v>
      </c>
      <c r="J49">
        <v>0</v>
      </c>
      <c r="K49">
        <v>2032</v>
      </c>
      <c r="L49">
        <v>2032</v>
      </c>
    </row>
    <row r="50" spans="1:12" ht="27.75" customHeight="1" x14ac:dyDescent="0.25">
      <c r="A50" t="s">
        <v>131</v>
      </c>
      <c r="B50">
        <v>130</v>
      </c>
      <c r="C50" s="177">
        <v>26.666699999999999</v>
      </c>
      <c r="D50" t="s">
        <v>121</v>
      </c>
      <c r="E50" t="s">
        <v>98</v>
      </c>
      <c r="F50" t="s">
        <v>122</v>
      </c>
      <c r="G50" t="s">
        <v>123</v>
      </c>
      <c r="H50">
        <v>28</v>
      </c>
      <c r="I50">
        <v>0</v>
      </c>
      <c r="J50">
        <v>0</v>
      </c>
      <c r="K50">
        <v>2032</v>
      </c>
      <c r="L50">
        <v>2032</v>
      </c>
    </row>
    <row r="51" spans="1:12" ht="27.75" customHeight="1" x14ac:dyDescent="0.25">
      <c r="A51" t="s">
        <v>176</v>
      </c>
      <c r="B51">
        <v>131</v>
      </c>
      <c r="C51" s="177">
        <v>32</v>
      </c>
      <c r="D51" t="s">
        <v>133</v>
      </c>
      <c r="E51" t="s">
        <v>98</v>
      </c>
      <c r="F51" t="s">
        <v>122</v>
      </c>
      <c r="G51" t="s">
        <v>123</v>
      </c>
      <c r="H51">
        <v>27</v>
      </c>
      <c r="I51">
        <v>0</v>
      </c>
      <c r="J51">
        <v>0</v>
      </c>
      <c r="K51">
        <v>2032</v>
      </c>
      <c r="L51">
        <v>2032</v>
      </c>
    </row>
    <row r="52" spans="1:12" ht="27.75" customHeight="1" x14ac:dyDescent="0.25">
      <c r="A52" t="s">
        <v>146</v>
      </c>
      <c r="B52">
        <v>132</v>
      </c>
      <c r="C52" s="177">
        <v>16</v>
      </c>
      <c r="D52" t="s">
        <v>133</v>
      </c>
      <c r="E52" t="s">
        <v>98</v>
      </c>
      <c r="F52" t="s">
        <v>122</v>
      </c>
      <c r="G52" t="s">
        <v>123</v>
      </c>
      <c r="H52">
        <v>17</v>
      </c>
      <c r="I52">
        <v>0</v>
      </c>
      <c r="J52">
        <v>0</v>
      </c>
      <c r="K52">
        <v>2032</v>
      </c>
      <c r="L52">
        <v>2032</v>
      </c>
    </row>
    <row r="53" spans="1:12" ht="27.75" customHeight="1" x14ac:dyDescent="0.25">
      <c r="A53" t="s">
        <v>178</v>
      </c>
      <c r="B53">
        <v>133</v>
      </c>
      <c r="C53" s="177">
        <v>16</v>
      </c>
      <c r="D53" t="s">
        <v>133</v>
      </c>
      <c r="E53" t="s">
        <v>98</v>
      </c>
      <c r="F53" t="s">
        <v>122</v>
      </c>
      <c r="G53" t="s">
        <v>123</v>
      </c>
      <c r="H53">
        <v>18</v>
      </c>
      <c r="I53">
        <v>0</v>
      </c>
      <c r="J53">
        <v>0</v>
      </c>
      <c r="K53">
        <v>2032</v>
      </c>
      <c r="L53">
        <v>2032</v>
      </c>
    </row>
    <row r="54" spans="1:12" ht="27.75" customHeight="1" x14ac:dyDescent="0.25">
      <c r="A54" t="s">
        <v>179</v>
      </c>
      <c r="B54">
        <v>134</v>
      </c>
      <c r="C54" s="177">
        <v>10.666700000000001</v>
      </c>
      <c r="D54" t="s">
        <v>121</v>
      </c>
      <c r="E54" t="s">
        <v>98</v>
      </c>
      <c r="F54" t="s">
        <v>122</v>
      </c>
      <c r="G54" t="s">
        <v>123</v>
      </c>
      <c r="H54">
        <v>12</v>
      </c>
      <c r="I54">
        <v>0</v>
      </c>
      <c r="J54">
        <v>0</v>
      </c>
      <c r="K54">
        <v>2032</v>
      </c>
      <c r="L54">
        <v>2032</v>
      </c>
    </row>
    <row r="55" spans="1:12" ht="27.75" customHeight="1" x14ac:dyDescent="0.25">
      <c r="A55" t="s">
        <v>158</v>
      </c>
      <c r="B55">
        <v>135</v>
      </c>
      <c r="C55" s="177">
        <v>16</v>
      </c>
      <c r="D55" t="s">
        <v>133</v>
      </c>
      <c r="E55" t="s">
        <v>98</v>
      </c>
      <c r="F55" t="s">
        <v>122</v>
      </c>
      <c r="G55" t="s">
        <v>123</v>
      </c>
      <c r="H55">
        <v>17</v>
      </c>
      <c r="I55">
        <v>0</v>
      </c>
      <c r="J55">
        <v>0</v>
      </c>
      <c r="K55">
        <v>2032</v>
      </c>
      <c r="L55">
        <v>2032</v>
      </c>
    </row>
    <row r="56" spans="1:12" ht="27.75" customHeight="1" x14ac:dyDescent="0.25">
      <c r="A56" t="s">
        <v>143</v>
      </c>
      <c r="B56">
        <v>136</v>
      </c>
      <c r="C56" s="177">
        <v>26.666699999999999</v>
      </c>
      <c r="D56" t="s">
        <v>121</v>
      </c>
      <c r="E56" t="s">
        <v>98</v>
      </c>
      <c r="F56" t="s">
        <v>122</v>
      </c>
      <c r="G56" t="s">
        <v>123</v>
      </c>
      <c r="H56">
        <v>29</v>
      </c>
      <c r="I56">
        <v>0</v>
      </c>
      <c r="J56">
        <v>0</v>
      </c>
      <c r="K56">
        <v>2033</v>
      </c>
      <c r="L56">
        <v>2033</v>
      </c>
    </row>
    <row r="57" spans="1:12" ht="27.75" customHeight="1" x14ac:dyDescent="0.25">
      <c r="A57" t="s">
        <v>144</v>
      </c>
      <c r="B57">
        <v>137</v>
      </c>
      <c r="C57" s="177">
        <v>10.666700000000001</v>
      </c>
      <c r="D57" t="s">
        <v>121</v>
      </c>
      <c r="E57" t="s">
        <v>98</v>
      </c>
      <c r="F57" t="s">
        <v>122</v>
      </c>
      <c r="G57" t="s">
        <v>123</v>
      </c>
      <c r="H57">
        <v>12</v>
      </c>
      <c r="I57">
        <v>0</v>
      </c>
      <c r="J57">
        <v>0</v>
      </c>
      <c r="K57">
        <v>2033</v>
      </c>
      <c r="L57">
        <v>2033</v>
      </c>
    </row>
    <row r="58" spans="1:12" ht="27.75" customHeight="1" x14ac:dyDescent="0.25">
      <c r="A58" t="s">
        <v>180</v>
      </c>
      <c r="B58">
        <v>138</v>
      </c>
      <c r="C58" s="177">
        <v>6.6666999999999996</v>
      </c>
      <c r="D58" t="s">
        <v>121</v>
      </c>
      <c r="E58" t="s">
        <v>98</v>
      </c>
      <c r="F58" t="s">
        <v>122</v>
      </c>
      <c r="G58" t="s">
        <v>123</v>
      </c>
      <c r="H58">
        <v>7</v>
      </c>
      <c r="I58">
        <v>0</v>
      </c>
      <c r="J58">
        <v>0</v>
      </c>
      <c r="K58">
        <v>2033</v>
      </c>
      <c r="L58">
        <v>2033</v>
      </c>
    </row>
    <row r="59" spans="1:12" x14ac:dyDescent="0.25">
      <c r="A59" t="s">
        <v>181</v>
      </c>
      <c r="B59">
        <v>139</v>
      </c>
      <c r="C59" s="177">
        <v>6.6666999999999996</v>
      </c>
      <c r="D59" t="s">
        <v>121</v>
      </c>
      <c r="E59" t="s">
        <v>98</v>
      </c>
      <c r="F59" t="s">
        <v>122</v>
      </c>
      <c r="G59" t="s">
        <v>123</v>
      </c>
      <c r="H59">
        <v>8</v>
      </c>
      <c r="I59">
        <v>0</v>
      </c>
      <c r="J59">
        <v>0</v>
      </c>
      <c r="K59">
        <v>2033</v>
      </c>
      <c r="L59">
        <v>2033</v>
      </c>
    </row>
    <row r="60" spans="1:12" x14ac:dyDescent="0.25">
      <c r="A60" t="s">
        <v>142</v>
      </c>
      <c r="B60">
        <v>140</v>
      </c>
      <c r="C60" s="177">
        <v>16</v>
      </c>
      <c r="D60" t="s">
        <v>133</v>
      </c>
      <c r="E60" t="s">
        <v>98</v>
      </c>
      <c r="F60" t="s">
        <v>122</v>
      </c>
      <c r="G60" t="s">
        <v>123</v>
      </c>
      <c r="H60">
        <v>17</v>
      </c>
      <c r="I60">
        <v>0</v>
      </c>
      <c r="J60">
        <v>0</v>
      </c>
      <c r="K60">
        <v>2033</v>
      </c>
      <c r="L60">
        <v>2033</v>
      </c>
    </row>
    <row r="61" spans="1:12" x14ac:dyDescent="0.25">
      <c r="A61" t="s">
        <v>119</v>
      </c>
      <c r="B61">
        <v>141</v>
      </c>
      <c r="C61" s="177">
        <v>16</v>
      </c>
      <c r="D61" t="s">
        <v>133</v>
      </c>
      <c r="E61" t="s">
        <v>98</v>
      </c>
      <c r="F61" t="s">
        <v>122</v>
      </c>
      <c r="G61" t="s">
        <v>123</v>
      </c>
      <c r="H61">
        <v>17</v>
      </c>
      <c r="I61">
        <v>0</v>
      </c>
      <c r="J61">
        <v>0</v>
      </c>
      <c r="K61">
        <v>2034</v>
      </c>
      <c r="L61">
        <v>2034</v>
      </c>
    </row>
    <row r="62" spans="1:12" x14ac:dyDescent="0.25">
      <c r="A62" t="s">
        <v>182</v>
      </c>
      <c r="B62">
        <v>142</v>
      </c>
      <c r="C62" s="177">
        <v>16</v>
      </c>
      <c r="D62" t="s">
        <v>133</v>
      </c>
      <c r="E62" t="s">
        <v>98</v>
      </c>
      <c r="F62" t="s">
        <v>122</v>
      </c>
      <c r="G62" t="s">
        <v>123</v>
      </c>
      <c r="H62">
        <v>17</v>
      </c>
      <c r="I62">
        <v>0</v>
      </c>
      <c r="J62">
        <v>0</v>
      </c>
      <c r="K62">
        <v>2034</v>
      </c>
      <c r="L62">
        <v>2034</v>
      </c>
    </row>
    <row r="63" spans="1:12" x14ac:dyDescent="0.25">
      <c r="A63" t="s">
        <v>148</v>
      </c>
      <c r="B63">
        <v>143</v>
      </c>
      <c r="C63" s="177">
        <v>26.666699999999999</v>
      </c>
      <c r="D63" t="s">
        <v>121</v>
      </c>
      <c r="E63" t="s">
        <v>98</v>
      </c>
      <c r="F63" t="s">
        <v>122</v>
      </c>
      <c r="G63" t="s">
        <v>123</v>
      </c>
      <c r="H63">
        <v>28</v>
      </c>
      <c r="I63">
        <v>0</v>
      </c>
      <c r="J63">
        <v>0</v>
      </c>
      <c r="K63">
        <v>2034</v>
      </c>
      <c r="L63">
        <v>2034</v>
      </c>
    </row>
    <row r="64" spans="1:12" x14ac:dyDescent="0.25">
      <c r="A64" t="s">
        <v>127</v>
      </c>
      <c r="B64">
        <v>144</v>
      </c>
      <c r="C64" s="177">
        <v>26.666699999999999</v>
      </c>
      <c r="D64" t="s">
        <v>121</v>
      </c>
      <c r="E64" t="s">
        <v>98</v>
      </c>
      <c r="F64" t="s">
        <v>122</v>
      </c>
      <c r="G64" t="s">
        <v>123</v>
      </c>
      <c r="H64">
        <v>29</v>
      </c>
      <c r="I64">
        <v>0</v>
      </c>
      <c r="J64">
        <v>0</v>
      </c>
      <c r="K64">
        <v>2034</v>
      </c>
      <c r="L64">
        <v>2034</v>
      </c>
    </row>
    <row r="65" spans="1:12" x14ac:dyDescent="0.25">
      <c r="A65" t="s">
        <v>139</v>
      </c>
      <c r="B65">
        <v>145</v>
      </c>
      <c r="C65" s="177">
        <v>26.666699999999999</v>
      </c>
      <c r="D65" t="s">
        <v>121</v>
      </c>
      <c r="E65" t="s">
        <v>98</v>
      </c>
      <c r="F65" t="s">
        <v>122</v>
      </c>
      <c r="G65" t="s">
        <v>123</v>
      </c>
      <c r="H65">
        <v>27</v>
      </c>
      <c r="I65">
        <v>0</v>
      </c>
      <c r="J65">
        <v>0</v>
      </c>
      <c r="K65">
        <v>2034</v>
      </c>
      <c r="L65">
        <v>2034</v>
      </c>
    </row>
    <row r="66" spans="1:12" x14ac:dyDescent="0.25">
      <c r="A66" t="s">
        <v>140</v>
      </c>
      <c r="B66">
        <v>146</v>
      </c>
      <c r="C66" s="177">
        <v>42.666699999999999</v>
      </c>
      <c r="D66" t="s">
        <v>133</v>
      </c>
      <c r="E66" t="s">
        <v>98</v>
      </c>
      <c r="F66" t="s">
        <v>122</v>
      </c>
      <c r="G66" t="s">
        <v>123</v>
      </c>
      <c r="H66">
        <v>45</v>
      </c>
      <c r="I66">
        <v>0</v>
      </c>
      <c r="J66">
        <v>0</v>
      </c>
      <c r="K66">
        <v>2034</v>
      </c>
      <c r="L66">
        <v>2034</v>
      </c>
    </row>
    <row r="67" spans="1:12" x14ac:dyDescent="0.25">
      <c r="A67" t="s">
        <v>131</v>
      </c>
      <c r="B67">
        <v>147</v>
      </c>
      <c r="C67" s="177">
        <v>32</v>
      </c>
      <c r="D67" t="s">
        <v>133</v>
      </c>
      <c r="E67" t="s">
        <v>98</v>
      </c>
      <c r="F67" t="s">
        <v>122</v>
      </c>
      <c r="G67" t="s">
        <v>123</v>
      </c>
      <c r="H67">
        <v>33</v>
      </c>
      <c r="I67">
        <v>0</v>
      </c>
      <c r="J67">
        <v>0</v>
      </c>
      <c r="K67">
        <v>2034</v>
      </c>
      <c r="L67">
        <v>2034</v>
      </c>
    </row>
    <row r="68" spans="1:12" x14ac:dyDescent="0.25">
      <c r="A68" t="s">
        <v>135</v>
      </c>
      <c r="B68">
        <v>148</v>
      </c>
      <c r="C68" s="177">
        <v>26.666699999999999</v>
      </c>
      <c r="D68" t="s">
        <v>121</v>
      </c>
      <c r="E68" t="s">
        <v>98</v>
      </c>
      <c r="F68" t="s">
        <v>122</v>
      </c>
      <c r="G68" t="s">
        <v>123</v>
      </c>
      <c r="H68">
        <v>28</v>
      </c>
      <c r="I68">
        <v>0</v>
      </c>
      <c r="J68">
        <v>0</v>
      </c>
      <c r="K68">
        <v>2034</v>
      </c>
      <c r="L68">
        <v>2034</v>
      </c>
    </row>
    <row r="69" spans="1:12" x14ac:dyDescent="0.25">
      <c r="A69" t="s">
        <v>167</v>
      </c>
      <c r="B69">
        <v>149</v>
      </c>
      <c r="C69" s="177">
        <v>16</v>
      </c>
      <c r="D69" t="s">
        <v>133</v>
      </c>
      <c r="E69" t="s">
        <v>98</v>
      </c>
      <c r="F69" t="s">
        <v>122</v>
      </c>
      <c r="G69" t="s">
        <v>123</v>
      </c>
      <c r="H69">
        <v>17</v>
      </c>
      <c r="I69">
        <v>0</v>
      </c>
      <c r="J69">
        <v>0</v>
      </c>
      <c r="K69">
        <v>2034</v>
      </c>
      <c r="L69">
        <v>2034</v>
      </c>
    </row>
    <row r="70" spans="1:12" x14ac:dyDescent="0.25">
      <c r="A70" t="s">
        <v>157</v>
      </c>
      <c r="B70">
        <v>150</v>
      </c>
      <c r="C70" s="177">
        <v>10.666700000000001</v>
      </c>
      <c r="D70" t="s">
        <v>121</v>
      </c>
      <c r="E70" t="s">
        <v>98</v>
      </c>
      <c r="F70" t="s">
        <v>122</v>
      </c>
      <c r="G70" t="s">
        <v>123</v>
      </c>
      <c r="H70">
        <v>12</v>
      </c>
      <c r="I70">
        <v>0</v>
      </c>
      <c r="J70">
        <v>0</v>
      </c>
      <c r="K70">
        <v>2034</v>
      </c>
      <c r="L70">
        <v>2034</v>
      </c>
    </row>
    <row r="71" spans="1:12" x14ac:dyDescent="0.25">
      <c r="A71" t="s">
        <v>184</v>
      </c>
      <c r="B71">
        <v>151</v>
      </c>
      <c r="C71" s="177" t="s">
        <v>123</v>
      </c>
      <c r="D71" t="s">
        <v>185</v>
      </c>
      <c r="E71" t="s">
        <v>99</v>
      </c>
      <c r="F71" t="s">
        <v>123</v>
      </c>
      <c r="G71" t="s">
        <v>123</v>
      </c>
      <c r="H71" t="s">
        <v>123</v>
      </c>
      <c r="I71" t="s">
        <v>123</v>
      </c>
      <c r="J71" t="s">
        <v>123</v>
      </c>
      <c r="K71">
        <v>2025</v>
      </c>
      <c r="L71">
        <v>2025</v>
      </c>
    </row>
    <row r="72" spans="1:12" x14ac:dyDescent="0.25">
      <c r="A72" t="s">
        <v>176</v>
      </c>
      <c r="B72">
        <v>152</v>
      </c>
      <c r="C72" s="177" t="s">
        <v>123</v>
      </c>
      <c r="D72" t="s">
        <v>185</v>
      </c>
      <c r="E72" t="s">
        <v>99</v>
      </c>
      <c r="F72" t="s">
        <v>123</v>
      </c>
      <c r="G72" t="s">
        <v>123</v>
      </c>
      <c r="H72" t="s">
        <v>123</v>
      </c>
      <c r="I72" t="s">
        <v>123</v>
      </c>
      <c r="J72" t="s">
        <v>123</v>
      </c>
      <c r="K72">
        <v>2025</v>
      </c>
      <c r="L72">
        <v>2025</v>
      </c>
    </row>
    <row r="73" spans="1:12" x14ac:dyDescent="0.25">
      <c r="A73" t="s">
        <v>155</v>
      </c>
      <c r="B73">
        <v>153</v>
      </c>
      <c r="C73" s="177" t="s">
        <v>123</v>
      </c>
      <c r="D73" t="s">
        <v>185</v>
      </c>
      <c r="E73" t="s">
        <v>99</v>
      </c>
      <c r="F73" t="s">
        <v>123</v>
      </c>
      <c r="G73" t="s">
        <v>123</v>
      </c>
      <c r="H73" t="s">
        <v>123</v>
      </c>
      <c r="I73" t="s">
        <v>123</v>
      </c>
      <c r="J73" t="s">
        <v>123</v>
      </c>
      <c r="K73">
        <v>2026</v>
      </c>
      <c r="L73">
        <v>2026</v>
      </c>
    </row>
    <row r="74" spans="1:12" x14ac:dyDescent="0.25">
      <c r="A74" t="s">
        <v>176</v>
      </c>
      <c r="B74">
        <v>154</v>
      </c>
      <c r="C74" s="177" t="s">
        <v>123</v>
      </c>
      <c r="D74" t="s">
        <v>185</v>
      </c>
      <c r="E74" t="s">
        <v>99</v>
      </c>
      <c r="F74" t="s">
        <v>123</v>
      </c>
      <c r="G74" t="s">
        <v>123</v>
      </c>
      <c r="H74" t="s">
        <v>123</v>
      </c>
      <c r="I74" t="s">
        <v>123</v>
      </c>
      <c r="J74" t="s">
        <v>123</v>
      </c>
      <c r="K74">
        <v>2026</v>
      </c>
      <c r="L74">
        <v>2026</v>
      </c>
    </row>
    <row r="75" spans="1:12" x14ac:dyDescent="0.25">
      <c r="A75" t="s">
        <v>139</v>
      </c>
      <c r="B75">
        <v>155</v>
      </c>
      <c r="C75" s="177" t="s">
        <v>123</v>
      </c>
      <c r="D75" t="s">
        <v>185</v>
      </c>
      <c r="E75" t="s">
        <v>99</v>
      </c>
      <c r="F75" t="s">
        <v>123</v>
      </c>
      <c r="G75" t="s">
        <v>123</v>
      </c>
      <c r="H75" t="s">
        <v>123</v>
      </c>
      <c r="I75" t="s">
        <v>123</v>
      </c>
      <c r="J75" t="s">
        <v>123</v>
      </c>
      <c r="K75">
        <v>2027</v>
      </c>
      <c r="L75">
        <v>2027</v>
      </c>
    </row>
    <row r="76" spans="1:12" x14ac:dyDescent="0.25">
      <c r="A76" t="s">
        <v>170</v>
      </c>
      <c r="B76">
        <v>156</v>
      </c>
      <c r="C76" s="177" t="s">
        <v>123</v>
      </c>
      <c r="D76" t="s">
        <v>185</v>
      </c>
      <c r="E76" t="s">
        <v>99</v>
      </c>
      <c r="F76" t="s">
        <v>123</v>
      </c>
      <c r="G76" t="s">
        <v>123</v>
      </c>
      <c r="H76" t="s">
        <v>123</v>
      </c>
      <c r="I76" t="s">
        <v>123</v>
      </c>
      <c r="J76" t="s">
        <v>123</v>
      </c>
      <c r="K76">
        <v>2028</v>
      </c>
      <c r="L76">
        <v>2028</v>
      </c>
    </row>
    <row r="77" spans="1:12" x14ac:dyDescent="0.25">
      <c r="A77" t="s">
        <v>186</v>
      </c>
      <c r="B77">
        <v>157</v>
      </c>
      <c r="C77" s="177" t="s">
        <v>123</v>
      </c>
      <c r="D77" t="s">
        <v>185</v>
      </c>
      <c r="E77" t="s">
        <v>99</v>
      </c>
      <c r="F77" t="s">
        <v>123</v>
      </c>
      <c r="G77" t="s">
        <v>123</v>
      </c>
      <c r="H77" t="s">
        <v>123</v>
      </c>
      <c r="I77" t="s">
        <v>123</v>
      </c>
      <c r="J77" t="s">
        <v>123</v>
      </c>
      <c r="K77">
        <v>2029</v>
      </c>
      <c r="L77">
        <v>2029</v>
      </c>
    </row>
    <row r="78" spans="1:12" x14ac:dyDescent="0.25">
      <c r="A78" t="s">
        <v>152</v>
      </c>
      <c r="B78">
        <v>158</v>
      </c>
      <c r="C78" s="177" t="s">
        <v>123</v>
      </c>
      <c r="D78" t="s">
        <v>185</v>
      </c>
      <c r="E78" t="s">
        <v>99</v>
      </c>
      <c r="F78" t="s">
        <v>123</v>
      </c>
      <c r="G78" t="s">
        <v>123</v>
      </c>
      <c r="H78" t="s">
        <v>123</v>
      </c>
      <c r="I78" t="s">
        <v>123</v>
      </c>
      <c r="J78" t="s">
        <v>123</v>
      </c>
      <c r="K78">
        <v>2030</v>
      </c>
      <c r="L78">
        <v>2030</v>
      </c>
    </row>
    <row r="79" spans="1:12" x14ac:dyDescent="0.25">
      <c r="A79" t="s">
        <v>131</v>
      </c>
      <c r="B79">
        <v>159</v>
      </c>
      <c r="C79" s="177" t="s">
        <v>123</v>
      </c>
      <c r="D79" t="s">
        <v>185</v>
      </c>
      <c r="E79" t="s">
        <v>99</v>
      </c>
      <c r="F79" t="s">
        <v>123</v>
      </c>
      <c r="G79" t="s">
        <v>123</v>
      </c>
      <c r="H79" t="s">
        <v>123</v>
      </c>
      <c r="I79" t="s">
        <v>123</v>
      </c>
      <c r="J79" t="s">
        <v>123</v>
      </c>
      <c r="K79">
        <v>2031</v>
      </c>
      <c r="L79">
        <v>2031</v>
      </c>
    </row>
    <row r="80" spans="1:12" x14ac:dyDescent="0.25">
      <c r="A80" t="s">
        <v>145</v>
      </c>
      <c r="B80">
        <v>160</v>
      </c>
      <c r="C80" s="177" t="s">
        <v>123</v>
      </c>
      <c r="D80" t="s">
        <v>185</v>
      </c>
      <c r="E80" t="s">
        <v>99</v>
      </c>
      <c r="F80" t="s">
        <v>123</v>
      </c>
      <c r="G80" t="s">
        <v>123</v>
      </c>
      <c r="H80" t="s">
        <v>123</v>
      </c>
      <c r="I80" t="s">
        <v>123</v>
      </c>
      <c r="J80" t="s">
        <v>123</v>
      </c>
      <c r="K80">
        <v>2031</v>
      </c>
      <c r="L80">
        <v>2031</v>
      </c>
    </row>
    <row r="81" spans="1:12" x14ac:dyDescent="0.25">
      <c r="A81" t="s">
        <v>156</v>
      </c>
      <c r="B81" t="s">
        <v>187</v>
      </c>
      <c r="C81" s="177" t="s">
        <v>123</v>
      </c>
      <c r="D81" t="s">
        <v>185</v>
      </c>
      <c r="E81" t="s">
        <v>99</v>
      </c>
      <c r="F81" t="s">
        <v>123</v>
      </c>
      <c r="G81" t="s">
        <v>123</v>
      </c>
      <c r="H81" t="s">
        <v>123</v>
      </c>
      <c r="I81" t="s">
        <v>123</v>
      </c>
      <c r="J81" t="s">
        <v>123</v>
      </c>
      <c r="K81">
        <v>2032</v>
      </c>
      <c r="L81">
        <v>2032</v>
      </c>
    </row>
    <row r="82" spans="1:12" x14ac:dyDescent="0.25">
      <c r="A82" t="s">
        <v>188</v>
      </c>
      <c r="B82" t="s">
        <v>189</v>
      </c>
      <c r="C82" s="177" t="s">
        <v>123</v>
      </c>
      <c r="D82" t="s">
        <v>185</v>
      </c>
      <c r="E82" t="s">
        <v>99</v>
      </c>
      <c r="F82" t="s">
        <v>123</v>
      </c>
      <c r="G82" t="s">
        <v>123</v>
      </c>
      <c r="H82" t="s">
        <v>123</v>
      </c>
      <c r="I82" t="s">
        <v>123</v>
      </c>
      <c r="J82" t="s">
        <v>123</v>
      </c>
      <c r="K82">
        <v>2034</v>
      </c>
      <c r="L82">
        <v>2034</v>
      </c>
    </row>
    <row r="86" spans="1:12" x14ac:dyDescent="0.25">
      <c r="A86" s="21" t="s">
        <v>100</v>
      </c>
      <c r="B86" s="22"/>
      <c r="C86" s="22"/>
      <c r="D86" s="23"/>
      <c r="E86" s="23"/>
      <c r="F86" s="36"/>
      <c r="G86" s="97"/>
      <c r="H86" s="22"/>
      <c r="I86" s="22"/>
      <c r="J86" s="95"/>
      <c r="K86" s="22"/>
      <c r="L86" s="22"/>
    </row>
    <row r="87" spans="1:12" x14ac:dyDescent="0.25">
      <c r="A87" t="s">
        <v>190</v>
      </c>
      <c r="B87" t="s">
        <v>129</v>
      </c>
      <c r="C87" t="s">
        <v>123</v>
      </c>
      <c r="D87" t="s">
        <v>191</v>
      </c>
      <c r="E87" t="s">
        <v>99</v>
      </c>
      <c r="F87" t="s">
        <v>123</v>
      </c>
      <c r="G87" t="s">
        <v>123</v>
      </c>
      <c r="H87" t="s">
        <v>123</v>
      </c>
      <c r="I87" t="s">
        <v>123</v>
      </c>
      <c r="J87" t="s">
        <v>123</v>
      </c>
      <c r="K87">
        <v>2025</v>
      </c>
      <c r="L87">
        <v>2025</v>
      </c>
    </row>
    <row r="88" spans="1:12" x14ac:dyDescent="0.25">
      <c r="A88" t="s">
        <v>192</v>
      </c>
      <c r="B88" t="s">
        <v>193</v>
      </c>
      <c r="C88" t="s">
        <v>123</v>
      </c>
      <c r="D88" t="s">
        <v>191</v>
      </c>
      <c r="E88" t="s">
        <v>99</v>
      </c>
      <c r="F88" t="s">
        <v>123</v>
      </c>
      <c r="G88" t="s">
        <v>123</v>
      </c>
      <c r="H88" t="s">
        <v>123</v>
      </c>
      <c r="I88" t="s">
        <v>123</v>
      </c>
      <c r="J88" t="s">
        <v>123</v>
      </c>
      <c r="K88">
        <v>2026</v>
      </c>
      <c r="L88">
        <v>2026</v>
      </c>
    </row>
    <row r="89" spans="1:12" x14ac:dyDescent="0.25">
      <c r="A89" t="s">
        <v>194</v>
      </c>
      <c r="B89" t="s">
        <v>138</v>
      </c>
      <c r="C89" t="s">
        <v>123</v>
      </c>
      <c r="D89" t="s">
        <v>191</v>
      </c>
      <c r="E89" t="s">
        <v>99</v>
      </c>
      <c r="F89" t="s">
        <v>123</v>
      </c>
      <c r="G89" t="s">
        <v>123</v>
      </c>
      <c r="H89" t="s">
        <v>123</v>
      </c>
      <c r="I89" t="s">
        <v>123</v>
      </c>
      <c r="J89" t="s">
        <v>123</v>
      </c>
      <c r="K89">
        <v>2026</v>
      </c>
      <c r="L89">
        <v>2026</v>
      </c>
    </row>
    <row r="90" spans="1:12" x14ac:dyDescent="0.25">
      <c r="A90" t="s">
        <v>190</v>
      </c>
      <c r="B90" t="s">
        <v>195</v>
      </c>
      <c r="C90" t="s">
        <v>123</v>
      </c>
      <c r="D90" t="s">
        <v>196</v>
      </c>
      <c r="E90" t="s">
        <v>99</v>
      </c>
      <c r="F90" t="s">
        <v>123</v>
      </c>
      <c r="G90" t="s">
        <v>123</v>
      </c>
      <c r="H90" t="s">
        <v>123</v>
      </c>
      <c r="I90" t="s">
        <v>123</v>
      </c>
      <c r="J90" t="s">
        <v>123</v>
      </c>
      <c r="K90">
        <v>2027</v>
      </c>
      <c r="L90">
        <v>2027</v>
      </c>
    </row>
    <row r="91" spans="1:12" x14ac:dyDescent="0.25">
      <c r="A91" t="s">
        <v>197</v>
      </c>
      <c r="B91" t="s">
        <v>198</v>
      </c>
      <c r="C91" t="s">
        <v>123</v>
      </c>
      <c r="D91" t="s">
        <v>191</v>
      </c>
      <c r="E91" t="s">
        <v>99</v>
      </c>
      <c r="F91" t="s">
        <v>123</v>
      </c>
      <c r="G91" t="s">
        <v>123</v>
      </c>
      <c r="H91" t="s">
        <v>123</v>
      </c>
      <c r="I91" t="s">
        <v>123</v>
      </c>
      <c r="J91" t="s">
        <v>123</v>
      </c>
      <c r="K91">
        <v>2027</v>
      </c>
      <c r="L91">
        <v>2027</v>
      </c>
    </row>
    <row r="92" spans="1:12" x14ac:dyDescent="0.25">
      <c r="A92" t="s">
        <v>199</v>
      </c>
      <c r="B92" t="s">
        <v>126</v>
      </c>
      <c r="C92" t="s">
        <v>123</v>
      </c>
      <c r="D92" t="s">
        <v>191</v>
      </c>
      <c r="E92" t="s">
        <v>99</v>
      </c>
      <c r="F92" t="s">
        <v>123</v>
      </c>
      <c r="G92" t="s">
        <v>123</v>
      </c>
      <c r="H92" t="s">
        <v>123</v>
      </c>
      <c r="I92" t="s">
        <v>123</v>
      </c>
      <c r="J92" t="s">
        <v>123</v>
      </c>
      <c r="K92">
        <v>2028</v>
      </c>
      <c r="L92">
        <v>2028</v>
      </c>
    </row>
    <row r="93" spans="1:12" x14ac:dyDescent="0.25">
      <c r="A93" t="s">
        <v>200</v>
      </c>
      <c r="B93" t="s">
        <v>128</v>
      </c>
      <c r="C93" t="s">
        <v>123</v>
      </c>
      <c r="D93" t="s">
        <v>191</v>
      </c>
      <c r="E93" t="s">
        <v>99</v>
      </c>
      <c r="F93" t="s">
        <v>123</v>
      </c>
      <c r="G93" t="s">
        <v>123</v>
      </c>
      <c r="H93" t="s">
        <v>123</v>
      </c>
      <c r="I93" t="s">
        <v>123</v>
      </c>
      <c r="J93" t="s">
        <v>123</v>
      </c>
      <c r="K93">
        <v>2028</v>
      </c>
      <c r="L93">
        <v>2028</v>
      </c>
    </row>
    <row r="94" spans="1:12" x14ac:dyDescent="0.25">
      <c r="A94" t="s">
        <v>201</v>
      </c>
      <c r="B94" t="s">
        <v>202</v>
      </c>
      <c r="C94" t="s">
        <v>123</v>
      </c>
      <c r="D94" t="s">
        <v>191</v>
      </c>
      <c r="E94" t="s">
        <v>99</v>
      </c>
      <c r="F94" t="s">
        <v>123</v>
      </c>
      <c r="G94" t="s">
        <v>123</v>
      </c>
      <c r="H94" t="s">
        <v>123</v>
      </c>
      <c r="I94" t="s">
        <v>123</v>
      </c>
      <c r="J94" t="s">
        <v>123</v>
      </c>
      <c r="K94">
        <v>2028</v>
      </c>
      <c r="L94">
        <v>2028</v>
      </c>
    </row>
    <row r="95" spans="1:12" x14ac:dyDescent="0.25">
      <c r="A95" t="s">
        <v>203</v>
      </c>
      <c r="B95" t="s">
        <v>120</v>
      </c>
      <c r="C95" t="s">
        <v>123</v>
      </c>
      <c r="D95" t="s">
        <v>191</v>
      </c>
      <c r="E95" t="s">
        <v>99</v>
      </c>
      <c r="F95" t="s">
        <v>123</v>
      </c>
      <c r="G95" t="s">
        <v>123</v>
      </c>
      <c r="H95" t="s">
        <v>123</v>
      </c>
      <c r="I95" t="s">
        <v>123</v>
      </c>
      <c r="J95" t="s">
        <v>123</v>
      </c>
      <c r="K95">
        <v>2029</v>
      </c>
      <c r="L95">
        <v>2029</v>
      </c>
    </row>
    <row r="96" spans="1:12" x14ac:dyDescent="0.25">
      <c r="A96" t="s">
        <v>204</v>
      </c>
      <c r="B96" t="s">
        <v>124</v>
      </c>
      <c r="C96" t="s">
        <v>123</v>
      </c>
      <c r="D96" t="s">
        <v>191</v>
      </c>
      <c r="E96" t="s">
        <v>99</v>
      </c>
      <c r="F96" t="s">
        <v>123</v>
      </c>
      <c r="G96" t="s">
        <v>123</v>
      </c>
      <c r="H96" t="s">
        <v>123</v>
      </c>
      <c r="I96" t="s">
        <v>123</v>
      </c>
      <c r="J96" t="s">
        <v>123</v>
      </c>
      <c r="K96">
        <v>2029</v>
      </c>
      <c r="L96">
        <v>2029</v>
      </c>
    </row>
    <row r="97" spans="1:12" x14ac:dyDescent="0.25">
      <c r="A97" t="s">
        <v>205</v>
      </c>
      <c r="B97" t="s">
        <v>149</v>
      </c>
      <c r="C97" t="s">
        <v>123</v>
      </c>
      <c r="D97" t="s">
        <v>191</v>
      </c>
      <c r="E97" t="s">
        <v>99</v>
      </c>
      <c r="F97" t="s">
        <v>123</v>
      </c>
      <c r="G97" t="s">
        <v>123</v>
      </c>
      <c r="H97" t="s">
        <v>123</v>
      </c>
      <c r="I97" t="s">
        <v>123</v>
      </c>
      <c r="J97" t="s">
        <v>123</v>
      </c>
      <c r="K97">
        <v>2029</v>
      </c>
      <c r="L97">
        <v>2029</v>
      </c>
    </row>
    <row r="98" spans="1:12" x14ac:dyDescent="0.25">
      <c r="A98" t="s">
        <v>200</v>
      </c>
      <c r="B98" t="s">
        <v>153</v>
      </c>
      <c r="C98" t="s">
        <v>123</v>
      </c>
      <c r="D98" t="s">
        <v>196</v>
      </c>
      <c r="E98" t="s">
        <v>99</v>
      </c>
      <c r="F98" t="s">
        <v>123</v>
      </c>
      <c r="G98" t="s">
        <v>123</v>
      </c>
      <c r="H98" t="s">
        <v>123</v>
      </c>
      <c r="I98" t="s">
        <v>123</v>
      </c>
      <c r="J98" t="s">
        <v>123</v>
      </c>
      <c r="K98">
        <v>2029</v>
      </c>
      <c r="L98">
        <v>2029</v>
      </c>
    </row>
    <row r="99" spans="1:12" x14ac:dyDescent="0.25">
      <c r="A99" t="s">
        <v>206</v>
      </c>
      <c r="B99" t="s">
        <v>168</v>
      </c>
      <c r="C99" t="s">
        <v>123</v>
      </c>
      <c r="D99" t="s">
        <v>191</v>
      </c>
      <c r="E99" t="s">
        <v>99</v>
      </c>
      <c r="F99" t="s">
        <v>123</v>
      </c>
      <c r="G99" t="s">
        <v>123</v>
      </c>
      <c r="H99" t="s">
        <v>123</v>
      </c>
      <c r="I99" t="s">
        <v>123</v>
      </c>
      <c r="J99" t="s">
        <v>123</v>
      </c>
      <c r="K99">
        <v>2029</v>
      </c>
      <c r="L99">
        <v>2029</v>
      </c>
    </row>
    <row r="100" spans="1:12" x14ac:dyDescent="0.25">
      <c r="A100" t="s">
        <v>207</v>
      </c>
      <c r="B100" t="s">
        <v>208</v>
      </c>
      <c r="C100" t="s">
        <v>123</v>
      </c>
      <c r="D100" t="s">
        <v>191</v>
      </c>
      <c r="E100" t="s">
        <v>99</v>
      </c>
      <c r="F100" t="s">
        <v>123</v>
      </c>
      <c r="G100" t="s">
        <v>123</v>
      </c>
      <c r="H100" t="s">
        <v>123</v>
      </c>
      <c r="I100" t="s">
        <v>123</v>
      </c>
      <c r="J100" t="s">
        <v>123</v>
      </c>
      <c r="K100">
        <v>2029</v>
      </c>
      <c r="L100">
        <v>2029</v>
      </c>
    </row>
    <row r="101" spans="1:12" x14ac:dyDescent="0.25">
      <c r="A101" t="s">
        <v>201</v>
      </c>
      <c r="B101" t="s">
        <v>132</v>
      </c>
      <c r="C101" t="s">
        <v>123</v>
      </c>
      <c r="D101" t="s">
        <v>196</v>
      </c>
      <c r="E101" t="s">
        <v>99</v>
      </c>
      <c r="F101" t="s">
        <v>123</v>
      </c>
      <c r="G101" t="s">
        <v>123</v>
      </c>
      <c r="H101" t="s">
        <v>123</v>
      </c>
      <c r="I101" t="s">
        <v>123</v>
      </c>
      <c r="J101" t="s">
        <v>123</v>
      </c>
      <c r="K101">
        <v>2029</v>
      </c>
      <c r="L101">
        <v>2029</v>
      </c>
    </row>
    <row r="102" spans="1:12" x14ac:dyDescent="0.25">
      <c r="A102" t="s">
        <v>209</v>
      </c>
      <c r="B102" t="s">
        <v>134</v>
      </c>
      <c r="C102" t="s">
        <v>123</v>
      </c>
      <c r="D102" t="s">
        <v>191</v>
      </c>
      <c r="E102" t="s">
        <v>99</v>
      </c>
      <c r="F102" t="s">
        <v>123</v>
      </c>
      <c r="G102" t="s">
        <v>123</v>
      </c>
      <c r="H102" t="s">
        <v>123</v>
      </c>
      <c r="I102" t="s">
        <v>123</v>
      </c>
      <c r="J102" t="s">
        <v>123</v>
      </c>
      <c r="K102">
        <v>2029</v>
      </c>
      <c r="L102">
        <v>2029</v>
      </c>
    </row>
    <row r="103" spans="1:12" x14ac:dyDescent="0.25">
      <c r="A103" t="s">
        <v>210</v>
      </c>
      <c r="B103" t="s">
        <v>137</v>
      </c>
      <c r="C103" t="s">
        <v>123</v>
      </c>
      <c r="D103" t="s">
        <v>191</v>
      </c>
      <c r="E103" t="s">
        <v>99</v>
      </c>
      <c r="F103" t="s">
        <v>123</v>
      </c>
      <c r="G103" t="s">
        <v>123</v>
      </c>
      <c r="H103" t="s">
        <v>123</v>
      </c>
      <c r="I103" t="s">
        <v>123</v>
      </c>
      <c r="J103" t="s">
        <v>123</v>
      </c>
      <c r="K103">
        <v>2029</v>
      </c>
      <c r="L103">
        <v>2029</v>
      </c>
    </row>
    <row r="104" spans="1:12" x14ac:dyDescent="0.25">
      <c r="A104" t="s">
        <v>211</v>
      </c>
      <c r="B104" t="s">
        <v>160</v>
      </c>
      <c r="C104" t="s">
        <v>123</v>
      </c>
      <c r="D104" t="s">
        <v>191</v>
      </c>
      <c r="E104" t="s">
        <v>99</v>
      </c>
      <c r="F104" t="s">
        <v>123</v>
      </c>
      <c r="G104" t="s">
        <v>123</v>
      </c>
      <c r="H104" t="s">
        <v>123</v>
      </c>
      <c r="I104" t="s">
        <v>123</v>
      </c>
      <c r="J104" t="s">
        <v>123</v>
      </c>
      <c r="K104">
        <v>2029</v>
      </c>
      <c r="L104">
        <v>2029</v>
      </c>
    </row>
    <row r="105" spans="1:12" x14ac:dyDescent="0.25">
      <c r="A105" t="s">
        <v>212</v>
      </c>
      <c r="B105" t="s">
        <v>213</v>
      </c>
      <c r="C105" t="s">
        <v>123</v>
      </c>
      <c r="D105" t="s">
        <v>191</v>
      </c>
      <c r="E105" t="s">
        <v>99</v>
      </c>
      <c r="F105" t="s">
        <v>123</v>
      </c>
      <c r="G105" t="s">
        <v>123</v>
      </c>
      <c r="H105" t="s">
        <v>123</v>
      </c>
      <c r="I105" t="s">
        <v>123</v>
      </c>
      <c r="J105" t="s">
        <v>123</v>
      </c>
      <c r="K105">
        <v>2029</v>
      </c>
      <c r="L105">
        <v>2029</v>
      </c>
    </row>
    <row r="106" spans="1:12" x14ac:dyDescent="0.25">
      <c r="A106" t="s">
        <v>214</v>
      </c>
      <c r="B106" t="s">
        <v>215</v>
      </c>
      <c r="C106" t="s">
        <v>123</v>
      </c>
      <c r="D106" t="s">
        <v>191</v>
      </c>
      <c r="E106" t="s">
        <v>99</v>
      </c>
      <c r="F106" t="s">
        <v>123</v>
      </c>
      <c r="G106" t="s">
        <v>123</v>
      </c>
      <c r="H106" t="s">
        <v>123</v>
      </c>
      <c r="I106" t="s">
        <v>123</v>
      </c>
      <c r="J106" t="s">
        <v>123</v>
      </c>
      <c r="K106">
        <v>2029</v>
      </c>
      <c r="L106">
        <v>2029</v>
      </c>
    </row>
    <row r="107" spans="1:12" x14ac:dyDescent="0.25">
      <c r="A107" t="s">
        <v>216</v>
      </c>
      <c r="B107" t="s">
        <v>217</v>
      </c>
      <c r="C107" t="s">
        <v>123</v>
      </c>
      <c r="D107" t="s">
        <v>191</v>
      </c>
      <c r="E107" t="s">
        <v>99</v>
      </c>
      <c r="F107" t="s">
        <v>123</v>
      </c>
      <c r="G107" t="s">
        <v>123</v>
      </c>
      <c r="H107" t="s">
        <v>123</v>
      </c>
      <c r="I107" t="s">
        <v>123</v>
      </c>
      <c r="J107" t="s">
        <v>123</v>
      </c>
      <c r="K107">
        <v>2029</v>
      </c>
      <c r="L107">
        <v>2029</v>
      </c>
    </row>
    <row r="108" spans="1:12" x14ac:dyDescent="0.25">
      <c r="A108" t="s">
        <v>197</v>
      </c>
      <c r="B108" t="s">
        <v>218</v>
      </c>
      <c r="C108" t="s">
        <v>123</v>
      </c>
      <c r="D108" t="s">
        <v>196</v>
      </c>
      <c r="E108" t="s">
        <v>99</v>
      </c>
      <c r="F108" t="s">
        <v>123</v>
      </c>
      <c r="G108" t="s">
        <v>123</v>
      </c>
      <c r="H108" t="s">
        <v>123</v>
      </c>
      <c r="I108" t="s">
        <v>123</v>
      </c>
      <c r="J108" t="s">
        <v>123</v>
      </c>
      <c r="K108">
        <v>2029</v>
      </c>
      <c r="L108">
        <v>2029</v>
      </c>
    </row>
    <row r="109" spans="1:12" x14ac:dyDescent="0.25">
      <c r="A109" t="s">
        <v>219</v>
      </c>
      <c r="B109" t="s">
        <v>220</v>
      </c>
      <c r="C109" t="s">
        <v>123</v>
      </c>
      <c r="D109" t="s">
        <v>191</v>
      </c>
      <c r="E109" t="s">
        <v>99</v>
      </c>
      <c r="F109" t="s">
        <v>123</v>
      </c>
      <c r="G109" t="s">
        <v>123</v>
      </c>
      <c r="H109" t="s">
        <v>123</v>
      </c>
      <c r="I109" t="s">
        <v>123</v>
      </c>
      <c r="J109" t="s">
        <v>123</v>
      </c>
      <c r="K109">
        <v>2030</v>
      </c>
      <c r="L109">
        <v>2030</v>
      </c>
    </row>
    <row r="110" spans="1:12" x14ac:dyDescent="0.25">
      <c r="A110" t="s">
        <v>221</v>
      </c>
      <c r="B110" t="s">
        <v>141</v>
      </c>
      <c r="C110" t="s">
        <v>123</v>
      </c>
      <c r="D110" t="s">
        <v>191</v>
      </c>
      <c r="E110" t="s">
        <v>99</v>
      </c>
      <c r="F110" t="s">
        <v>123</v>
      </c>
      <c r="G110" t="s">
        <v>123</v>
      </c>
      <c r="H110" t="s">
        <v>123</v>
      </c>
      <c r="I110" t="s">
        <v>123</v>
      </c>
      <c r="J110" t="s">
        <v>123</v>
      </c>
      <c r="K110">
        <v>2030</v>
      </c>
      <c r="L110">
        <v>2030</v>
      </c>
    </row>
    <row r="111" spans="1:12" x14ac:dyDescent="0.25">
      <c r="A111" t="s">
        <v>205</v>
      </c>
      <c r="B111" t="s">
        <v>222</v>
      </c>
      <c r="C111" t="s">
        <v>123</v>
      </c>
      <c r="D111" t="s">
        <v>196</v>
      </c>
      <c r="E111" t="s">
        <v>99</v>
      </c>
      <c r="F111" t="s">
        <v>123</v>
      </c>
      <c r="G111" t="s">
        <v>123</v>
      </c>
      <c r="H111" t="s">
        <v>123</v>
      </c>
      <c r="I111" t="s">
        <v>123</v>
      </c>
      <c r="J111" t="s">
        <v>123</v>
      </c>
      <c r="K111">
        <v>2030</v>
      </c>
      <c r="L111">
        <v>2030</v>
      </c>
    </row>
    <row r="112" spans="1:12" x14ac:dyDescent="0.25">
      <c r="A112" t="s">
        <v>223</v>
      </c>
      <c r="B112" t="s">
        <v>177</v>
      </c>
      <c r="C112" t="s">
        <v>123</v>
      </c>
      <c r="D112" t="s">
        <v>191</v>
      </c>
      <c r="E112" t="s">
        <v>99</v>
      </c>
      <c r="F112" t="s">
        <v>123</v>
      </c>
      <c r="G112" t="s">
        <v>123</v>
      </c>
      <c r="H112" t="s">
        <v>123</v>
      </c>
      <c r="I112" t="s">
        <v>123</v>
      </c>
      <c r="J112" t="s">
        <v>123</v>
      </c>
      <c r="K112">
        <v>2030</v>
      </c>
      <c r="L112">
        <v>2030</v>
      </c>
    </row>
    <row r="113" spans="1:12" x14ac:dyDescent="0.25">
      <c r="A113" t="s">
        <v>224</v>
      </c>
      <c r="B113" t="s">
        <v>151</v>
      </c>
      <c r="C113" t="s">
        <v>123</v>
      </c>
      <c r="D113" t="s">
        <v>191</v>
      </c>
      <c r="E113" t="s">
        <v>99</v>
      </c>
      <c r="F113" t="s">
        <v>123</v>
      </c>
      <c r="G113" t="s">
        <v>123</v>
      </c>
      <c r="H113" t="s">
        <v>123</v>
      </c>
      <c r="I113" t="s">
        <v>123</v>
      </c>
      <c r="J113" t="s">
        <v>123</v>
      </c>
      <c r="K113">
        <v>2030</v>
      </c>
      <c r="L113">
        <v>2030</v>
      </c>
    </row>
    <row r="114" spans="1:12" x14ac:dyDescent="0.25">
      <c r="A114" t="s">
        <v>225</v>
      </c>
      <c r="B114" t="s">
        <v>154</v>
      </c>
      <c r="C114" t="s">
        <v>123</v>
      </c>
      <c r="D114" t="s">
        <v>191</v>
      </c>
      <c r="E114" t="s">
        <v>99</v>
      </c>
      <c r="F114" t="s">
        <v>123</v>
      </c>
      <c r="G114" t="s">
        <v>123</v>
      </c>
      <c r="H114" t="s">
        <v>123</v>
      </c>
      <c r="I114" t="s">
        <v>123</v>
      </c>
      <c r="J114" t="s">
        <v>123</v>
      </c>
      <c r="K114">
        <v>2030</v>
      </c>
      <c r="L114">
        <v>2030</v>
      </c>
    </row>
    <row r="115" spans="1:12" x14ac:dyDescent="0.25">
      <c r="A115" t="s">
        <v>190</v>
      </c>
      <c r="B115" t="s">
        <v>226</v>
      </c>
      <c r="C115" t="s">
        <v>123</v>
      </c>
      <c r="D115" t="s">
        <v>196</v>
      </c>
      <c r="E115" t="s">
        <v>99</v>
      </c>
      <c r="F115" t="s">
        <v>123</v>
      </c>
      <c r="G115" t="s">
        <v>123</v>
      </c>
      <c r="H115" t="s">
        <v>123</v>
      </c>
      <c r="I115" t="s">
        <v>123</v>
      </c>
      <c r="J115" t="s">
        <v>123</v>
      </c>
      <c r="K115">
        <v>2030</v>
      </c>
      <c r="L115">
        <v>2030</v>
      </c>
    </row>
    <row r="116" spans="1:12" x14ac:dyDescent="0.25">
      <c r="A116" t="s">
        <v>211</v>
      </c>
      <c r="B116" t="s">
        <v>227</v>
      </c>
      <c r="C116" t="s">
        <v>123</v>
      </c>
      <c r="D116" t="s">
        <v>196</v>
      </c>
      <c r="E116" t="s">
        <v>99</v>
      </c>
      <c r="F116" t="s">
        <v>123</v>
      </c>
      <c r="G116" t="s">
        <v>123</v>
      </c>
      <c r="H116" t="s">
        <v>123</v>
      </c>
      <c r="I116" t="s">
        <v>123</v>
      </c>
      <c r="J116" t="s">
        <v>123</v>
      </c>
      <c r="K116">
        <v>2030</v>
      </c>
      <c r="L116">
        <v>2030</v>
      </c>
    </row>
    <row r="117" spans="1:12" x14ac:dyDescent="0.25">
      <c r="A117" t="s">
        <v>228</v>
      </c>
      <c r="B117" t="s">
        <v>130</v>
      </c>
      <c r="C117" t="s">
        <v>123</v>
      </c>
      <c r="D117" t="s">
        <v>191</v>
      </c>
      <c r="E117" t="s">
        <v>99</v>
      </c>
      <c r="F117" t="s">
        <v>123</v>
      </c>
      <c r="G117" t="s">
        <v>123</v>
      </c>
      <c r="H117" t="s">
        <v>123</v>
      </c>
      <c r="I117" t="s">
        <v>123</v>
      </c>
      <c r="J117" t="s">
        <v>123</v>
      </c>
      <c r="K117">
        <v>2030</v>
      </c>
      <c r="L117">
        <v>2030</v>
      </c>
    </row>
    <row r="118" spans="1:12" x14ac:dyDescent="0.25">
      <c r="A118" t="s">
        <v>212</v>
      </c>
      <c r="B118" t="s">
        <v>161</v>
      </c>
      <c r="C118" t="s">
        <v>123</v>
      </c>
      <c r="D118" t="s">
        <v>196</v>
      </c>
      <c r="E118" t="s">
        <v>99</v>
      </c>
      <c r="F118" t="s">
        <v>123</v>
      </c>
      <c r="G118" t="s">
        <v>123</v>
      </c>
      <c r="H118" t="s">
        <v>123</v>
      </c>
      <c r="I118" t="s">
        <v>123</v>
      </c>
      <c r="J118" t="s">
        <v>123</v>
      </c>
      <c r="K118">
        <v>2030</v>
      </c>
      <c r="L118">
        <v>2030</v>
      </c>
    </row>
    <row r="119" spans="1:12" x14ac:dyDescent="0.25">
      <c r="A119" t="s">
        <v>229</v>
      </c>
      <c r="B119" t="s">
        <v>230</v>
      </c>
      <c r="C119" t="s">
        <v>123</v>
      </c>
      <c r="D119" t="s">
        <v>196</v>
      </c>
      <c r="E119" t="s">
        <v>99</v>
      </c>
      <c r="F119" t="s">
        <v>123</v>
      </c>
      <c r="G119" t="s">
        <v>123</v>
      </c>
      <c r="H119" t="s">
        <v>123</v>
      </c>
      <c r="I119" t="s">
        <v>123</v>
      </c>
      <c r="J119" t="s">
        <v>123</v>
      </c>
      <c r="K119">
        <v>2030</v>
      </c>
      <c r="L119">
        <v>2030</v>
      </c>
    </row>
    <row r="120" spans="1:12" x14ac:dyDescent="0.25">
      <c r="A120" t="s">
        <v>231</v>
      </c>
      <c r="B120" t="s">
        <v>159</v>
      </c>
      <c r="C120" t="s">
        <v>123</v>
      </c>
      <c r="D120" t="s">
        <v>191</v>
      </c>
      <c r="E120" t="s">
        <v>99</v>
      </c>
      <c r="F120" t="s">
        <v>123</v>
      </c>
      <c r="G120" t="s">
        <v>123</v>
      </c>
      <c r="H120" t="s">
        <v>123</v>
      </c>
      <c r="I120" t="s">
        <v>123</v>
      </c>
      <c r="J120" t="s">
        <v>123</v>
      </c>
      <c r="K120">
        <v>2030</v>
      </c>
      <c r="L120">
        <v>2030</v>
      </c>
    </row>
    <row r="121" spans="1:12" x14ac:dyDescent="0.25">
      <c r="A121" t="s">
        <v>232</v>
      </c>
      <c r="B121" t="s">
        <v>233</v>
      </c>
      <c r="C121" t="s">
        <v>123</v>
      </c>
      <c r="D121" t="s">
        <v>191</v>
      </c>
      <c r="E121" t="s">
        <v>99</v>
      </c>
      <c r="F121" t="s">
        <v>123</v>
      </c>
      <c r="G121" t="s">
        <v>123</v>
      </c>
      <c r="H121" t="s">
        <v>123</v>
      </c>
      <c r="I121" t="s">
        <v>123</v>
      </c>
      <c r="J121" t="s">
        <v>123</v>
      </c>
      <c r="K121">
        <v>2031</v>
      </c>
      <c r="L121">
        <v>2031</v>
      </c>
    </row>
    <row r="122" spans="1:12" x14ac:dyDescent="0.25">
      <c r="A122" t="s">
        <v>234</v>
      </c>
      <c r="B122" t="s">
        <v>235</v>
      </c>
      <c r="C122" t="s">
        <v>123</v>
      </c>
      <c r="D122" t="s">
        <v>196</v>
      </c>
      <c r="E122" t="s">
        <v>99</v>
      </c>
      <c r="F122" t="s">
        <v>123</v>
      </c>
      <c r="G122" t="s">
        <v>123</v>
      </c>
      <c r="H122" t="s">
        <v>123</v>
      </c>
      <c r="I122" t="s">
        <v>123</v>
      </c>
      <c r="J122" t="s">
        <v>123</v>
      </c>
      <c r="K122">
        <v>2031</v>
      </c>
      <c r="L122">
        <v>2031</v>
      </c>
    </row>
    <row r="123" spans="1:12" x14ac:dyDescent="0.25">
      <c r="A123" t="s">
        <v>236</v>
      </c>
      <c r="B123" t="s">
        <v>237</v>
      </c>
      <c r="C123" t="s">
        <v>123</v>
      </c>
      <c r="D123" t="s">
        <v>196</v>
      </c>
      <c r="E123" t="s">
        <v>99</v>
      </c>
      <c r="F123" t="s">
        <v>123</v>
      </c>
      <c r="G123" t="s">
        <v>123</v>
      </c>
      <c r="H123" t="s">
        <v>123</v>
      </c>
      <c r="I123" t="s">
        <v>123</v>
      </c>
      <c r="J123" t="s">
        <v>123</v>
      </c>
      <c r="K123">
        <v>2031</v>
      </c>
      <c r="L123">
        <v>2031</v>
      </c>
    </row>
    <row r="124" spans="1:12" x14ac:dyDescent="0.25">
      <c r="A124" t="s">
        <v>238</v>
      </c>
      <c r="B124" t="s">
        <v>239</v>
      </c>
      <c r="C124" t="s">
        <v>123</v>
      </c>
      <c r="D124" t="s">
        <v>196</v>
      </c>
      <c r="E124" t="s">
        <v>99</v>
      </c>
      <c r="F124" t="s">
        <v>123</v>
      </c>
      <c r="G124" t="s">
        <v>123</v>
      </c>
      <c r="H124" t="s">
        <v>123</v>
      </c>
      <c r="I124" t="s">
        <v>123</v>
      </c>
      <c r="J124" t="s">
        <v>123</v>
      </c>
      <c r="K124">
        <v>2031</v>
      </c>
      <c r="L124">
        <v>2031</v>
      </c>
    </row>
    <row r="125" spans="1:12" x14ac:dyDescent="0.25">
      <c r="A125" t="s">
        <v>240</v>
      </c>
      <c r="B125" t="s">
        <v>241</v>
      </c>
      <c r="C125" t="s">
        <v>123</v>
      </c>
      <c r="D125" t="s">
        <v>191</v>
      </c>
      <c r="E125" t="s">
        <v>99</v>
      </c>
      <c r="F125" t="s">
        <v>123</v>
      </c>
      <c r="G125" t="s">
        <v>123</v>
      </c>
      <c r="H125" t="s">
        <v>123</v>
      </c>
      <c r="I125" t="s">
        <v>123</v>
      </c>
      <c r="J125" t="s">
        <v>123</v>
      </c>
      <c r="K125">
        <v>2031</v>
      </c>
      <c r="L125">
        <v>2031</v>
      </c>
    </row>
    <row r="126" spans="1:12" x14ac:dyDescent="0.25">
      <c r="A126" t="s">
        <v>242</v>
      </c>
      <c r="B126" t="s">
        <v>243</v>
      </c>
      <c r="C126" t="s">
        <v>123</v>
      </c>
      <c r="D126" t="s">
        <v>191</v>
      </c>
      <c r="E126" t="s">
        <v>99</v>
      </c>
      <c r="F126" t="s">
        <v>123</v>
      </c>
      <c r="G126" t="s">
        <v>123</v>
      </c>
      <c r="H126" t="s">
        <v>123</v>
      </c>
      <c r="I126" t="s">
        <v>123</v>
      </c>
      <c r="J126" t="s">
        <v>123</v>
      </c>
      <c r="K126">
        <v>2032</v>
      </c>
      <c r="L126">
        <v>2032</v>
      </c>
    </row>
    <row r="127" spans="1:12" x14ac:dyDescent="0.25">
      <c r="A127" t="s">
        <v>221</v>
      </c>
      <c r="B127" t="s">
        <v>244</v>
      </c>
      <c r="C127" t="s">
        <v>123</v>
      </c>
      <c r="D127" t="s">
        <v>196</v>
      </c>
      <c r="E127" t="s">
        <v>99</v>
      </c>
      <c r="F127" t="s">
        <v>123</v>
      </c>
      <c r="G127" t="s">
        <v>123</v>
      </c>
      <c r="H127" t="s">
        <v>123</v>
      </c>
      <c r="I127" t="s">
        <v>123</v>
      </c>
      <c r="J127" t="s">
        <v>123</v>
      </c>
      <c r="K127">
        <v>2032</v>
      </c>
      <c r="L127">
        <v>2032</v>
      </c>
    </row>
    <row r="128" spans="1:12" x14ac:dyDescent="0.25">
      <c r="A128" t="s">
        <v>245</v>
      </c>
      <c r="B128" t="s">
        <v>246</v>
      </c>
      <c r="C128" t="s">
        <v>123</v>
      </c>
      <c r="D128" t="s">
        <v>191</v>
      </c>
      <c r="E128" t="s">
        <v>99</v>
      </c>
      <c r="F128" t="s">
        <v>123</v>
      </c>
      <c r="G128" t="s">
        <v>123</v>
      </c>
      <c r="H128" t="s">
        <v>123</v>
      </c>
      <c r="I128" t="s">
        <v>123</v>
      </c>
      <c r="J128" t="s">
        <v>123</v>
      </c>
      <c r="K128">
        <v>2032</v>
      </c>
      <c r="L128">
        <v>2032</v>
      </c>
    </row>
    <row r="129" spans="1:12" x14ac:dyDescent="0.25">
      <c r="A129" t="s">
        <v>247</v>
      </c>
      <c r="B129" t="s">
        <v>248</v>
      </c>
      <c r="C129" t="s">
        <v>123</v>
      </c>
      <c r="D129" t="s">
        <v>196</v>
      </c>
      <c r="E129" t="s">
        <v>99</v>
      </c>
      <c r="F129" t="s">
        <v>123</v>
      </c>
      <c r="G129" t="s">
        <v>123</v>
      </c>
      <c r="H129" t="s">
        <v>123</v>
      </c>
      <c r="I129" t="s">
        <v>123</v>
      </c>
      <c r="J129" t="s">
        <v>123</v>
      </c>
      <c r="K129">
        <v>2032</v>
      </c>
      <c r="L129">
        <v>2032</v>
      </c>
    </row>
    <row r="130" spans="1:12" x14ac:dyDescent="0.25">
      <c r="A130" t="s">
        <v>249</v>
      </c>
      <c r="B130" t="s">
        <v>183</v>
      </c>
      <c r="C130" t="s">
        <v>123</v>
      </c>
      <c r="D130" t="s">
        <v>191</v>
      </c>
      <c r="E130" t="s">
        <v>99</v>
      </c>
      <c r="F130" t="s">
        <v>123</v>
      </c>
      <c r="G130" t="s">
        <v>123</v>
      </c>
      <c r="H130" t="s">
        <v>123</v>
      </c>
      <c r="I130" t="s">
        <v>123</v>
      </c>
      <c r="J130" t="s">
        <v>123</v>
      </c>
      <c r="K130">
        <v>2032</v>
      </c>
      <c r="L130">
        <v>2032</v>
      </c>
    </row>
    <row r="131" spans="1:12" x14ac:dyDescent="0.25">
      <c r="A131" t="s">
        <v>228</v>
      </c>
      <c r="B131" t="s">
        <v>250</v>
      </c>
      <c r="C131" t="s">
        <v>123</v>
      </c>
      <c r="D131" t="s">
        <v>196</v>
      </c>
      <c r="E131" t="s">
        <v>99</v>
      </c>
      <c r="F131" t="s">
        <v>123</v>
      </c>
      <c r="G131" t="s">
        <v>123</v>
      </c>
      <c r="H131" t="s">
        <v>123</v>
      </c>
      <c r="I131" t="s">
        <v>123</v>
      </c>
      <c r="J131" t="s">
        <v>123</v>
      </c>
      <c r="K131">
        <v>2032</v>
      </c>
      <c r="L131">
        <v>2032</v>
      </c>
    </row>
    <row r="132" spans="1:12" x14ac:dyDescent="0.25">
      <c r="A132" t="s">
        <v>206</v>
      </c>
      <c r="B132" t="s">
        <v>169</v>
      </c>
      <c r="C132" t="s">
        <v>123</v>
      </c>
      <c r="D132" t="s">
        <v>196</v>
      </c>
      <c r="E132" t="s">
        <v>99</v>
      </c>
      <c r="F132" t="s">
        <v>123</v>
      </c>
      <c r="G132" t="s">
        <v>123</v>
      </c>
      <c r="H132" t="s">
        <v>123</v>
      </c>
      <c r="I132" t="s">
        <v>123</v>
      </c>
      <c r="J132" t="s">
        <v>123</v>
      </c>
      <c r="K132">
        <v>2033</v>
      </c>
      <c r="L132">
        <v>2033</v>
      </c>
    </row>
    <row r="133" spans="1:12" x14ac:dyDescent="0.25">
      <c r="A133" t="s">
        <v>207</v>
      </c>
      <c r="B133" t="s">
        <v>251</v>
      </c>
      <c r="C133" t="s">
        <v>123</v>
      </c>
      <c r="D133" t="s">
        <v>196</v>
      </c>
      <c r="E133" t="s">
        <v>99</v>
      </c>
      <c r="F133" t="s">
        <v>123</v>
      </c>
      <c r="G133" t="s">
        <v>123</v>
      </c>
      <c r="H133" t="s">
        <v>123</v>
      </c>
      <c r="I133" t="s">
        <v>123</v>
      </c>
      <c r="J133" t="s">
        <v>123</v>
      </c>
      <c r="K133">
        <v>2033</v>
      </c>
      <c r="L133">
        <v>2033</v>
      </c>
    </row>
    <row r="134" spans="1:12" x14ac:dyDescent="0.25">
      <c r="A134" t="s">
        <v>242</v>
      </c>
      <c r="B134" t="s">
        <v>252</v>
      </c>
      <c r="C134" t="s">
        <v>123</v>
      </c>
      <c r="D134" t="s">
        <v>196</v>
      </c>
      <c r="E134" t="s">
        <v>99</v>
      </c>
      <c r="F134" t="s">
        <v>123</v>
      </c>
      <c r="G134" t="s">
        <v>123</v>
      </c>
      <c r="H134" t="s">
        <v>123</v>
      </c>
      <c r="I134" t="s">
        <v>123</v>
      </c>
      <c r="J134" t="s">
        <v>123</v>
      </c>
      <c r="K134">
        <v>2034</v>
      </c>
      <c r="L134">
        <v>2034</v>
      </c>
    </row>
    <row r="135" spans="1:12" x14ac:dyDescent="0.25">
      <c r="A135" t="s">
        <v>199</v>
      </c>
      <c r="B135" t="s">
        <v>253</v>
      </c>
      <c r="C135" t="s">
        <v>123</v>
      </c>
      <c r="D135" t="s">
        <v>196</v>
      </c>
      <c r="E135" t="s">
        <v>99</v>
      </c>
      <c r="F135" t="s">
        <v>123</v>
      </c>
      <c r="G135" t="s">
        <v>123</v>
      </c>
      <c r="H135" t="s">
        <v>123</v>
      </c>
      <c r="I135" t="s">
        <v>123</v>
      </c>
      <c r="J135" t="s">
        <v>123</v>
      </c>
      <c r="K135">
        <v>2034</v>
      </c>
      <c r="L135">
        <v>2034</v>
      </c>
    </row>
    <row r="136" spans="1:12" x14ac:dyDescent="0.25">
      <c r="A136" t="s">
        <v>254</v>
      </c>
      <c r="B136" t="s">
        <v>255</v>
      </c>
      <c r="C136" t="s">
        <v>123</v>
      </c>
      <c r="D136" t="s">
        <v>191</v>
      </c>
      <c r="E136" t="s">
        <v>99</v>
      </c>
      <c r="F136" t="s">
        <v>123</v>
      </c>
      <c r="G136" t="s">
        <v>123</v>
      </c>
      <c r="H136" t="s">
        <v>123</v>
      </c>
      <c r="I136" t="s">
        <v>123</v>
      </c>
      <c r="J136" t="s">
        <v>123</v>
      </c>
      <c r="K136">
        <v>2034</v>
      </c>
      <c r="L136">
        <v>2034</v>
      </c>
    </row>
    <row r="137" spans="1:12" x14ac:dyDescent="0.25">
      <c r="A137" t="s">
        <v>256</v>
      </c>
      <c r="B137" t="s">
        <v>257</v>
      </c>
      <c r="C137" t="s">
        <v>123</v>
      </c>
      <c r="D137" t="s">
        <v>191</v>
      </c>
      <c r="E137" t="s">
        <v>99</v>
      </c>
      <c r="F137" t="s">
        <v>123</v>
      </c>
      <c r="G137" t="s">
        <v>123</v>
      </c>
      <c r="H137" t="s">
        <v>123</v>
      </c>
      <c r="I137" t="s">
        <v>123</v>
      </c>
      <c r="J137" t="s">
        <v>123</v>
      </c>
      <c r="K137">
        <v>2034</v>
      </c>
      <c r="L137">
        <v>2034</v>
      </c>
    </row>
    <row r="138" spans="1:12" x14ac:dyDescent="0.25">
      <c r="A138" t="s">
        <v>210</v>
      </c>
      <c r="B138" t="s">
        <v>258</v>
      </c>
      <c r="C138" t="s">
        <v>123</v>
      </c>
      <c r="D138" t="s">
        <v>196</v>
      </c>
      <c r="E138" t="s">
        <v>99</v>
      </c>
      <c r="F138" t="s">
        <v>123</v>
      </c>
      <c r="G138" t="s">
        <v>123</v>
      </c>
      <c r="H138" t="s">
        <v>123</v>
      </c>
      <c r="I138" t="s">
        <v>123</v>
      </c>
      <c r="J138" t="s">
        <v>123</v>
      </c>
      <c r="K138">
        <v>2034</v>
      </c>
      <c r="L138">
        <v>2034</v>
      </c>
    </row>
    <row r="139" spans="1:12" x14ac:dyDescent="0.25">
      <c r="A139" t="s">
        <v>259</v>
      </c>
      <c r="B139" t="s">
        <v>260</v>
      </c>
      <c r="C139" t="s">
        <v>123</v>
      </c>
      <c r="D139" t="s">
        <v>261</v>
      </c>
      <c r="E139" t="s">
        <v>99</v>
      </c>
      <c r="F139" t="s">
        <v>123</v>
      </c>
      <c r="G139" t="s">
        <v>123</v>
      </c>
      <c r="H139" t="s">
        <v>123</v>
      </c>
      <c r="I139" t="s">
        <v>123</v>
      </c>
      <c r="J139" t="s">
        <v>123</v>
      </c>
      <c r="K139">
        <v>2025</v>
      </c>
      <c r="L139">
        <v>2025</v>
      </c>
    </row>
    <row r="140" spans="1:12" x14ac:dyDescent="0.25">
      <c r="A140" t="s">
        <v>262</v>
      </c>
      <c r="B140" t="s">
        <v>263</v>
      </c>
      <c r="C140" t="s">
        <v>123</v>
      </c>
      <c r="D140" t="s">
        <v>261</v>
      </c>
      <c r="E140" t="s">
        <v>99</v>
      </c>
      <c r="F140" t="s">
        <v>123</v>
      </c>
      <c r="G140" t="s">
        <v>123</v>
      </c>
      <c r="H140" t="s">
        <v>123</v>
      </c>
      <c r="I140" t="s">
        <v>123</v>
      </c>
      <c r="J140" t="s">
        <v>123</v>
      </c>
      <c r="K140">
        <v>2025</v>
      </c>
      <c r="L140">
        <v>2025</v>
      </c>
    </row>
    <row r="141" spans="1:12" x14ac:dyDescent="0.25">
      <c r="A141" t="s">
        <v>264</v>
      </c>
      <c r="B141" t="s">
        <v>265</v>
      </c>
      <c r="C141" t="s">
        <v>123</v>
      </c>
      <c r="D141" t="s">
        <v>261</v>
      </c>
      <c r="E141" t="s">
        <v>99</v>
      </c>
      <c r="F141" t="s">
        <v>123</v>
      </c>
      <c r="G141" t="s">
        <v>123</v>
      </c>
      <c r="H141" t="s">
        <v>123</v>
      </c>
      <c r="I141" t="s">
        <v>123</v>
      </c>
      <c r="J141" t="s">
        <v>123</v>
      </c>
      <c r="K141">
        <v>2027</v>
      </c>
      <c r="L141">
        <v>2027</v>
      </c>
    </row>
    <row r="142" spans="1:12" x14ac:dyDescent="0.25">
      <c r="A142" t="s">
        <v>266</v>
      </c>
      <c r="B142" t="s">
        <v>267</v>
      </c>
      <c r="C142" t="s">
        <v>123</v>
      </c>
      <c r="D142" t="s">
        <v>261</v>
      </c>
      <c r="E142" t="s">
        <v>99</v>
      </c>
      <c r="F142" t="s">
        <v>123</v>
      </c>
      <c r="G142" t="s">
        <v>123</v>
      </c>
      <c r="H142" t="s">
        <v>123</v>
      </c>
      <c r="I142" t="s">
        <v>123</v>
      </c>
      <c r="J142" t="s">
        <v>123</v>
      </c>
      <c r="K142">
        <v>2027</v>
      </c>
      <c r="L142">
        <v>2027</v>
      </c>
    </row>
    <row r="143" spans="1:12" x14ac:dyDescent="0.25">
      <c r="A143" t="s">
        <v>268</v>
      </c>
      <c r="B143" t="s">
        <v>269</v>
      </c>
      <c r="C143" t="s">
        <v>123</v>
      </c>
      <c r="D143" t="s">
        <v>261</v>
      </c>
      <c r="E143" t="s">
        <v>99</v>
      </c>
      <c r="F143" t="s">
        <v>123</v>
      </c>
      <c r="G143" t="s">
        <v>123</v>
      </c>
      <c r="H143" t="s">
        <v>123</v>
      </c>
      <c r="I143" t="s">
        <v>123</v>
      </c>
      <c r="J143" t="s">
        <v>123</v>
      </c>
      <c r="K143">
        <v>2027</v>
      </c>
      <c r="L143">
        <v>2027</v>
      </c>
    </row>
    <row r="144" spans="1:12" x14ac:dyDescent="0.25">
      <c r="A144" t="s">
        <v>270</v>
      </c>
      <c r="B144" t="s">
        <v>271</v>
      </c>
      <c r="C144" t="s">
        <v>123</v>
      </c>
      <c r="D144" t="s">
        <v>261</v>
      </c>
      <c r="E144" t="s">
        <v>99</v>
      </c>
      <c r="F144" t="s">
        <v>123</v>
      </c>
      <c r="G144" t="s">
        <v>123</v>
      </c>
      <c r="H144" t="s">
        <v>123</v>
      </c>
      <c r="I144" t="s">
        <v>123</v>
      </c>
      <c r="J144" t="s">
        <v>123</v>
      </c>
      <c r="K144">
        <v>2028</v>
      </c>
      <c r="L144">
        <v>2028</v>
      </c>
    </row>
    <row r="145" spans="1:12" x14ac:dyDescent="0.25">
      <c r="A145" t="s">
        <v>272</v>
      </c>
      <c r="B145" t="s">
        <v>273</v>
      </c>
      <c r="C145" t="s">
        <v>123</v>
      </c>
      <c r="D145" t="s">
        <v>261</v>
      </c>
      <c r="E145" t="s">
        <v>99</v>
      </c>
      <c r="F145" t="s">
        <v>123</v>
      </c>
      <c r="G145" t="s">
        <v>123</v>
      </c>
      <c r="H145" t="s">
        <v>123</v>
      </c>
      <c r="I145" t="s">
        <v>123</v>
      </c>
      <c r="J145" t="s">
        <v>123</v>
      </c>
      <c r="K145">
        <v>2029</v>
      </c>
      <c r="L145">
        <v>2029</v>
      </c>
    </row>
    <row r="146" spans="1:12" x14ac:dyDescent="0.25">
      <c r="A146" t="s">
        <v>274</v>
      </c>
      <c r="B146" t="s">
        <v>275</v>
      </c>
      <c r="C146" t="s">
        <v>123</v>
      </c>
      <c r="D146" t="s">
        <v>261</v>
      </c>
      <c r="E146" t="s">
        <v>99</v>
      </c>
      <c r="F146" t="s">
        <v>123</v>
      </c>
      <c r="G146" t="s">
        <v>123</v>
      </c>
      <c r="H146" t="s">
        <v>123</v>
      </c>
      <c r="I146" t="s">
        <v>123</v>
      </c>
      <c r="J146" t="s">
        <v>123</v>
      </c>
      <c r="K146">
        <v>2030</v>
      </c>
      <c r="L146">
        <v>2030</v>
      </c>
    </row>
    <row r="147" spans="1:12" x14ac:dyDescent="0.25">
      <c r="A147" t="s">
        <v>276</v>
      </c>
      <c r="B147" t="s">
        <v>277</v>
      </c>
      <c r="C147" t="s">
        <v>123</v>
      </c>
      <c r="D147" t="s">
        <v>261</v>
      </c>
      <c r="E147" t="s">
        <v>99</v>
      </c>
      <c r="F147" t="s">
        <v>123</v>
      </c>
      <c r="G147" t="s">
        <v>123</v>
      </c>
      <c r="H147" t="s">
        <v>123</v>
      </c>
      <c r="I147" t="s">
        <v>123</v>
      </c>
      <c r="J147" t="s">
        <v>123</v>
      </c>
      <c r="K147">
        <v>2030</v>
      </c>
      <c r="L147">
        <v>2030</v>
      </c>
    </row>
    <row r="148" spans="1:12" x14ac:dyDescent="0.25">
      <c r="A148" t="s">
        <v>278</v>
      </c>
      <c r="B148" t="s">
        <v>279</v>
      </c>
      <c r="C148" t="s">
        <v>123</v>
      </c>
      <c r="D148" t="s">
        <v>261</v>
      </c>
      <c r="E148" t="s">
        <v>99</v>
      </c>
      <c r="F148" t="s">
        <v>123</v>
      </c>
      <c r="G148" t="s">
        <v>123</v>
      </c>
      <c r="H148" t="s">
        <v>123</v>
      </c>
      <c r="I148" t="s">
        <v>123</v>
      </c>
      <c r="J148" t="s">
        <v>123</v>
      </c>
      <c r="K148">
        <v>2031</v>
      </c>
      <c r="L148">
        <v>2031</v>
      </c>
    </row>
    <row r="149" spans="1:12" x14ac:dyDescent="0.25">
      <c r="A149" t="s">
        <v>280</v>
      </c>
      <c r="B149" t="s">
        <v>281</v>
      </c>
      <c r="C149" t="s">
        <v>123</v>
      </c>
      <c r="D149" t="s">
        <v>261</v>
      </c>
      <c r="E149" t="s">
        <v>99</v>
      </c>
      <c r="F149" t="s">
        <v>123</v>
      </c>
      <c r="G149" t="s">
        <v>123</v>
      </c>
      <c r="H149" t="s">
        <v>123</v>
      </c>
      <c r="I149" t="s">
        <v>123</v>
      </c>
      <c r="J149" t="s">
        <v>123</v>
      </c>
      <c r="K149">
        <v>2031</v>
      </c>
      <c r="L149">
        <v>2031</v>
      </c>
    </row>
    <row r="150" spans="1:12" x14ac:dyDescent="0.25">
      <c r="A150" t="s">
        <v>282</v>
      </c>
      <c r="B150" t="s">
        <v>283</v>
      </c>
      <c r="C150" t="s">
        <v>123</v>
      </c>
      <c r="D150" t="s">
        <v>261</v>
      </c>
      <c r="E150" t="s">
        <v>99</v>
      </c>
      <c r="F150" t="s">
        <v>123</v>
      </c>
      <c r="G150" t="s">
        <v>123</v>
      </c>
      <c r="H150" t="s">
        <v>123</v>
      </c>
      <c r="I150" t="s">
        <v>123</v>
      </c>
      <c r="J150" t="s">
        <v>123</v>
      </c>
      <c r="K150">
        <v>2031</v>
      </c>
      <c r="L150">
        <v>2031</v>
      </c>
    </row>
    <row r="151" spans="1:12" x14ac:dyDescent="0.25">
      <c r="A151" t="s">
        <v>284</v>
      </c>
      <c r="B151" t="s">
        <v>285</v>
      </c>
      <c r="C151" t="s">
        <v>123</v>
      </c>
      <c r="D151" t="s">
        <v>261</v>
      </c>
      <c r="E151" t="s">
        <v>99</v>
      </c>
      <c r="F151" t="s">
        <v>123</v>
      </c>
      <c r="G151" t="s">
        <v>123</v>
      </c>
      <c r="H151" t="s">
        <v>123</v>
      </c>
      <c r="I151" t="s">
        <v>123</v>
      </c>
      <c r="J151" t="s">
        <v>123</v>
      </c>
      <c r="K151">
        <v>2032</v>
      </c>
      <c r="L151">
        <v>2032</v>
      </c>
    </row>
    <row r="152" spans="1:12" x14ac:dyDescent="0.25">
      <c r="A152" t="s">
        <v>286</v>
      </c>
      <c r="B152" t="s">
        <v>287</v>
      </c>
      <c r="C152" t="s">
        <v>123</v>
      </c>
      <c r="D152" t="s">
        <v>261</v>
      </c>
      <c r="E152" t="s">
        <v>99</v>
      </c>
      <c r="F152" t="s">
        <v>123</v>
      </c>
      <c r="G152" t="s">
        <v>123</v>
      </c>
      <c r="H152" t="s">
        <v>123</v>
      </c>
      <c r="I152" t="s">
        <v>123</v>
      </c>
      <c r="J152" t="s">
        <v>123</v>
      </c>
      <c r="K152">
        <v>2032</v>
      </c>
      <c r="L152">
        <v>2032</v>
      </c>
    </row>
    <row r="153" spans="1:12" x14ac:dyDescent="0.25">
      <c r="A153" t="s">
        <v>288</v>
      </c>
      <c r="B153" t="s">
        <v>289</v>
      </c>
      <c r="C153" t="s">
        <v>123</v>
      </c>
      <c r="D153" t="s">
        <v>261</v>
      </c>
      <c r="E153" t="s">
        <v>99</v>
      </c>
      <c r="F153" t="s">
        <v>123</v>
      </c>
      <c r="G153" t="s">
        <v>123</v>
      </c>
      <c r="H153" t="s">
        <v>123</v>
      </c>
      <c r="I153" t="s">
        <v>123</v>
      </c>
      <c r="J153" t="s">
        <v>123</v>
      </c>
      <c r="K153">
        <v>2032</v>
      </c>
      <c r="L153">
        <v>2032</v>
      </c>
    </row>
    <row r="154" spans="1:12" x14ac:dyDescent="0.25">
      <c r="A154" t="s">
        <v>290</v>
      </c>
      <c r="B154" t="s">
        <v>291</v>
      </c>
      <c r="C154" t="s">
        <v>123</v>
      </c>
      <c r="D154" t="s">
        <v>261</v>
      </c>
      <c r="E154" t="s">
        <v>99</v>
      </c>
      <c r="F154" t="s">
        <v>123</v>
      </c>
      <c r="G154" t="s">
        <v>123</v>
      </c>
      <c r="H154" t="s">
        <v>123</v>
      </c>
      <c r="I154" t="s">
        <v>123</v>
      </c>
      <c r="J154" t="s">
        <v>123</v>
      </c>
      <c r="K154">
        <v>2034</v>
      </c>
      <c r="L154">
        <v>2034</v>
      </c>
    </row>
    <row r="155" spans="1:12" x14ac:dyDescent="0.25">
      <c r="A155" t="s">
        <v>292</v>
      </c>
      <c r="B155" t="s">
        <v>293</v>
      </c>
      <c r="C155" t="s">
        <v>123</v>
      </c>
      <c r="D155" t="s">
        <v>261</v>
      </c>
      <c r="E155" t="s">
        <v>99</v>
      </c>
      <c r="F155" t="s">
        <v>123</v>
      </c>
      <c r="G155" t="s">
        <v>123</v>
      </c>
      <c r="H155" t="s">
        <v>123</v>
      </c>
      <c r="I155" t="s">
        <v>123</v>
      </c>
      <c r="J155" t="s">
        <v>123</v>
      </c>
      <c r="K155">
        <v>2025</v>
      </c>
      <c r="L155">
        <v>2025</v>
      </c>
    </row>
    <row r="156" spans="1:12" x14ac:dyDescent="0.25">
      <c r="A156" t="s">
        <v>294</v>
      </c>
      <c r="B156" t="s">
        <v>295</v>
      </c>
      <c r="C156" t="s">
        <v>123</v>
      </c>
      <c r="D156" t="s">
        <v>261</v>
      </c>
      <c r="E156" t="s">
        <v>99</v>
      </c>
      <c r="F156" t="s">
        <v>123</v>
      </c>
      <c r="G156" t="s">
        <v>123</v>
      </c>
      <c r="H156" t="s">
        <v>123</v>
      </c>
      <c r="I156" t="s">
        <v>123</v>
      </c>
      <c r="J156" t="s">
        <v>123</v>
      </c>
      <c r="K156">
        <v>2026</v>
      </c>
      <c r="L156">
        <v>2026</v>
      </c>
    </row>
    <row r="157" spans="1:12" x14ac:dyDescent="0.25">
      <c r="A157" t="s">
        <v>296</v>
      </c>
      <c r="B157" t="s">
        <v>297</v>
      </c>
      <c r="C157" t="s">
        <v>123</v>
      </c>
      <c r="D157" t="s">
        <v>261</v>
      </c>
      <c r="E157" t="s">
        <v>99</v>
      </c>
      <c r="F157" t="s">
        <v>123</v>
      </c>
      <c r="G157" t="s">
        <v>123</v>
      </c>
      <c r="H157" t="s">
        <v>123</v>
      </c>
      <c r="I157" t="s">
        <v>123</v>
      </c>
      <c r="J157" t="s">
        <v>123</v>
      </c>
      <c r="K157">
        <v>2027</v>
      </c>
      <c r="L157">
        <v>2027</v>
      </c>
    </row>
    <row r="158" spans="1:12" x14ac:dyDescent="0.25">
      <c r="A158" t="s">
        <v>298</v>
      </c>
      <c r="B158" t="s">
        <v>299</v>
      </c>
      <c r="C158" t="s">
        <v>123</v>
      </c>
      <c r="D158" t="s">
        <v>261</v>
      </c>
      <c r="E158" t="s">
        <v>99</v>
      </c>
      <c r="F158" t="s">
        <v>123</v>
      </c>
      <c r="G158" t="s">
        <v>123</v>
      </c>
      <c r="H158" t="s">
        <v>123</v>
      </c>
      <c r="I158" t="s">
        <v>123</v>
      </c>
      <c r="J158" t="s">
        <v>123</v>
      </c>
      <c r="K158">
        <v>2028</v>
      </c>
      <c r="L158">
        <v>2028</v>
      </c>
    </row>
    <row r="159" spans="1:12" x14ac:dyDescent="0.25">
      <c r="A159" t="s">
        <v>300</v>
      </c>
      <c r="B159" t="s">
        <v>301</v>
      </c>
      <c r="C159" t="s">
        <v>123</v>
      </c>
      <c r="D159" t="s">
        <v>261</v>
      </c>
      <c r="E159" t="s">
        <v>99</v>
      </c>
      <c r="F159" t="s">
        <v>123</v>
      </c>
      <c r="G159" t="s">
        <v>123</v>
      </c>
      <c r="H159" t="s">
        <v>123</v>
      </c>
      <c r="I159" t="s">
        <v>123</v>
      </c>
      <c r="J159" t="s">
        <v>123</v>
      </c>
      <c r="K159">
        <v>2029</v>
      </c>
      <c r="L159">
        <v>2029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workbookViewId="0">
      <selection activeCell="A15" sqref="A15:XFD15"/>
    </sheetView>
  </sheetViews>
  <sheetFormatPr defaultRowHeight="15" x14ac:dyDescent="0.25"/>
  <cols>
    <col min="1" max="1" width="11.7109375" customWidth="1"/>
    <col min="2" max="2" width="15.140625" customWidth="1"/>
    <col min="3" max="3" width="12.42578125" customWidth="1"/>
    <col min="4" max="4" width="30.5703125" style="20" customWidth="1"/>
    <col min="5" max="5" width="13.85546875" customWidth="1"/>
    <col min="6" max="6" width="30" customWidth="1"/>
    <col min="7" max="7" width="10.140625" customWidth="1"/>
    <col min="8" max="8" width="10.28515625" customWidth="1"/>
    <col min="9" max="9" width="11.5703125" customWidth="1"/>
    <col min="10" max="10" width="11.42578125" customWidth="1"/>
    <col min="11" max="11" width="19.28515625" customWidth="1"/>
    <col min="12" max="12" width="30.85546875" customWidth="1"/>
  </cols>
  <sheetData>
    <row r="1" spans="1:16" ht="21.75" thickBot="1" x14ac:dyDescent="0.4">
      <c r="A1" s="98" t="s">
        <v>101</v>
      </c>
      <c r="B1" s="99"/>
      <c r="C1" s="99"/>
      <c r="D1" s="99"/>
      <c r="E1" s="102"/>
      <c r="F1" s="102"/>
      <c r="G1" s="102"/>
      <c r="H1" s="99"/>
      <c r="I1" s="99"/>
      <c r="J1" s="99"/>
      <c r="K1" s="102"/>
      <c r="L1" s="102"/>
      <c r="M1" s="27"/>
      <c r="N1" s="27"/>
      <c r="O1" s="27"/>
      <c r="P1" s="27"/>
    </row>
    <row r="2" spans="1:16" ht="51" x14ac:dyDescent="0.35">
      <c r="A2" s="101" t="s">
        <v>84</v>
      </c>
      <c r="B2" s="101" t="s">
        <v>85</v>
      </c>
      <c r="C2" s="101" t="s">
        <v>86</v>
      </c>
      <c r="D2" s="101" t="s">
        <v>87</v>
      </c>
      <c r="E2" s="101" t="s">
        <v>88</v>
      </c>
      <c r="F2" s="101" t="s">
        <v>89</v>
      </c>
      <c r="G2" s="101" t="s">
        <v>90</v>
      </c>
      <c r="H2" s="101" t="s">
        <v>91</v>
      </c>
      <c r="I2" s="101" t="s">
        <v>92</v>
      </c>
      <c r="J2" s="101" t="s">
        <v>93</v>
      </c>
      <c r="K2" s="101" t="s">
        <v>94</v>
      </c>
      <c r="L2" s="101" t="s">
        <v>95</v>
      </c>
      <c r="M2" s="27"/>
      <c r="N2" s="27"/>
      <c r="O2" s="27"/>
    </row>
    <row r="3" spans="1:16" ht="15" customHeight="1" x14ac:dyDescent="0.3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3"/>
      <c r="M3" s="27"/>
      <c r="N3" s="27"/>
      <c r="O3" s="27"/>
    </row>
    <row r="4" spans="1:16" ht="15" customHeight="1" x14ac:dyDescent="0.35">
      <c r="A4" s="21" t="s">
        <v>102</v>
      </c>
      <c r="B4" s="22"/>
      <c r="C4" s="22"/>
      <c r="D4" s="23"/>
      <c r="E4" s="22"/>
      <c r="F4" s="22"/>
      <c r="G4" s="22"/>
      <c r="H4" s="22"/>
      <c r="I4" s="22"/>
      <c r="J4" s="24"/>
      <c r="K4" s="22"/>
      <c r="L4" s="22"/>
      <c r="M4" s="27"/>
      <c r="N4" s="27"/>
      <c r="O4" s="27"/>
    </row>
    <row r="5" spans="1:16" ht="12.75" customHeight="1" x14ac:dyDescent="0.25">
      <c r="C5" s="20"/>
      <c r="D5"/>
    </row>
    <row r="6" spans="1:16" ht="12.75" customHeight="1" x14ac:dyDescent="0.25">
      <c r="C6" s="20"/>
      <c r="D6"/>
    </row>
    <row r="7" spans="1:16" ht="14.25" customHeight="1" x14ac:dyDescent="0.25">
      <c r="A7" s="48"/>
      <c r="B7" s="48"/>
      <c r="C7" s="48"/>
      <c r="D7" s="81"/>
      <c r="E7" s="93"/>
      <c r="F7" s="96"/>
      <c r="G7" s="48"/>
      <c r="H7" s="48"/>
      <c r="I7" s="26"/>
      <c r="J7" s="48"/>
      <c r="K7" s="48"/>
    </row>
    <row r="8" spans="1:16" ht="14.25" customHeight="1" x14ac:dyDescent="0.25">
      <c r="A8" s="48"/>
      <c r="B8" s="48"/>
      <c r="C8" s="48"/>
      <c r="D8" s="81"/>
      <c r="E8" s="93"/>
      <c r="F8" s="96"/>
      <c r="G8" s="48"/>
      <c r="H8" s="48"/>
      <c r="I8" s="26"/>
      <c r="J8" s="48"/>
      <c r="K8" s="48"/>
    </row>
    <row r="9" spans="1:16" ht="14.25" customHeight="1" x14ac:dyDescent="0.25">
      <c r="A9" s="48"/>
      <c r="B9" s="48"/>
      <c r="C9" s="48"/>
      <c r="D9" s="81"/>
      <c r="E9" s="93"/>
      <c r="F9" s="96"/>
      <c r="G9" s="48"/>
      <c r="H9" s="48"/>
      <c r="I9" s="26"/>
      <c r="J9" s="48"/>
      <c r="K9" s="48"/>
    </row>
    <row r="10" spans="1:16" ht="14.25" customHeight="1" x14ac:dyDescent="0.25">
      <c r="A10" s="48"/>
      <c r="B10" s="48"/>
      <c r="C10" s="48"/>
      <c r="D10" s="81"/>
      <c r="E10" s="93"/>
      <c r="F10" s="96"/>
      <c r="G10" s="48"/>
      <c r="H10" s="48"/>
      <c r="I10" s="26"/>
      <c r="J10" s="48"/>
      <c r="K10" s="48"/>
    </row>
    <row r="11" spans="1:16" ht="14.25" customHeight="1" x14ac:dyDescent="0.25">
      <c r="A11" s="48"/>
      <c r="B11" s="48"/>
      <c r="C11" s="48"/>
      <c r="D11" s="81"/>
      <c r="E11" s="93"/>
      <c r="F11" s="96"/>
      <c r="G11" s="48"/>
      <c r="H11" s="48"/>
      <c r="I11" s="26"/>
      <c r="J11" s="48"/>
      <c r="K11" s="48"/>
    </row>
    <row r="12" spans="1:16" ht="14.25" customHeight="1" x14ac:dyDescent="0.25">
      <c r="A12" s="48"/>
      <c r="B12" s="48"/>
      <c r="C12" s="48"/>
      <c r="D12" s="81"/>
      <c r="E12" s="93"/>
      <c r="F12" s="96"/>
      <c r="G12" s="48"/>
      <c r="H12" s="48"/>
      <c r="I12" s="26"/>
      <c r="J12" s="48"/>
      <c r="K12" s="48"/>
    </row>
    <row r="13" spans="1:16" ht="14.25" customHeight="1" x14ac:dyDescent="0.25">
      <c r="A13" s="48"/>
      <c r="B13" s="48"/>
      <c r="C13" s="48"/>
      <c r="D13" s="81"/>
      <c r="E13" s="93"/>
      <c r="F13" s="96"/>
      <c r="G13" s="48"/>
      <c r="H13" s="48"/>
      <c r="I13" s="26"/>
      <c r="J13" s="48"/>
      <c r="K13" s="48"/>
    </row>
    <row r="14" spans="1:16" ht="17.25" customHeight="1" x14ac:dyDescent="0.25">
      <c r="A14" s="21" t="s">
        <v>103</v>
      </c>
      <c r="B14" s="22"/>
      <c r="C14" s="22"/>
      <c r="D14" s="23"/>
      <c r="E14" s="36"/>
      <c r="F14" s="97"/>
      <c r="G14" s="22"/>
      <c r="H14" s="22"/>
      <c r="I14" s="95"/>
      <c r="J14" s="22"/>
      <c r="K14" s="22"/>
      <c r="L14" s="22"/>
    </row>
    <row r="15" spans="1:16" ht="72" customHeight="1" x14ac:dyDescent="0.25"/>
    <row r="16" spans="1:16" ht="14.25" customHeight="1" x14ac:dyDescent="0.25"/>
    <row r="17" spans="1:13" ht="14.25" customHeight="1" x14ac:dyDescent="0.25">
      <c r="M17" s="32"/>
    </row>
    <row r="18" spans="1:13" ht="14.25" customHeight="1" x14ac:dyDescent="0.25">
      <c r="A18" s="26"/>
      <c r="B18" s="26"/>
      <c r="C18" s="26"/>
      <c r="D18" s="25"/>
      <c r="E18" s="26"/>
      <c r="F18" s="26"/>
      <c r="G18" s="96"/>
      <c r="H18" s="26"/>
      <c r="I18" s="26"/>
      <c r="J18" s="26"/>
      <c r="K18" s="26"/>
      <c r="L18" s="26"/>
    </row>
    <row r="19" spans="1:13" ht="11.25" customHeight="1" x14ac:dyDescent="0.25">
      <c r="A19" s="26"/>
      <c r="B19" s="26"/>
      <c r="C19" s="26"/>
      <c r="D19" s="25"/>
      <c r="E19" s="26"/>
      <c r="F19" s="26"/>
      <c r="G19" s="96"/>
      <c r="H19" s="26"/>
      <c r="I19" s="26"/>
      <c r="J19" s="26"/>
      <c r="K19" s="26"/>
      <c r="L19" s="26"/>
    </row>
    <row r="20" spans="1:13" ht="15.75" customHeight="1" x14ac:dyDescent="0.25">
      <c r="A20" s="26"/>
      <c r="B20" s="26"/>
      <c r="C20" s="26"/>
      <c r="D20" s="25"/>
      <c r="E20" s="26"/>
      <c r="F20" s="26"/>
      <c r="G20" s="96"/>
      <c r="H20" s="26"/>
      <c r="I20" s="26"/>
      <c r="J20" s="26"/>
      <c r="K20" s="26"/>
      <c r="L20" s="26"/>
    </row>
    <row r="21" spans="1:13" ht="15.75" customHeight="1" x14ac:dyDescent="0.25">
      <c r="A21" s="26"/>
      <c r="B21" s="26"/>
      <c r="C21" s="26"/>
      <c r="D21" s="25"/>
      <c r="E21" s="26"/>
      <c r="F21" s="26"/>
      <c r="G21" s="96"/>
      <c r="H21" s="26"/>
      <c r="I21" s="26"/>
      <c r="J21" s="26"/>
      <c r="K21" s="26"/>
      <c r="L21" s="26"/>
    </row>
    <row r="22" spans="1:13" ht="15.75" customHeight="1" x14ac:dyDescent="0.25">
      <c r="A22" s="26"/>
      <c r="B22" s="26"/>
      <c r="C22" s="26"/>
      <c r="D22" s="25"/>
      <c r="E22" s="26"/>
      <c r="F22" s="26"/>
      <c r="G22" s="96"/>
      <c r="H22" s="26"/>
      <c r="I22" s="26"/>
      <c r="J22" s="26"/>
      <c r="K22" s="26"/>
      <c r="L22" s="26"/>
    </row>
    <row r="23" spans="1:13" ht="15.75" customHeight="1" x14ac:dyDescent="0.25">
      <c r="A23" s="26"/>
      <c r="B23" s="26"/>
      <c r="C23" s="26"/>
      <c r="D23" s="25"/>
      <c r="E23" s="26"/>
      <c r="F23" s="26"/>
      <c r="G23" s="96"/>
      <c r="H23" s="26"/>
      <c r="I23" s="26"/>
      <c r="J23" s="26"/>
      <c r="K23" s="26"/>
      <c r="L23" s="26"/>
    </row>
    <row r="24" spans="1:13" ht="15.75" customHeight="1" x14ac:dyDescent="0.25">
      <c r="A24" s="26"/>
      <c r="B24" s="26"/>
      <c r="C24" s="26"/>
      <c r="D24" s="25"/>
      <c r="E24" s="26"/>
      <c r="F24" s="26"/>
      <c r="G24" s="96"/>
      <c r="H24" s="26"/>
      <c r="I24" s="26"/>
      <c r="J24" s="26"/>
      <c r="K24" s="26"/>
      <c r="L24" s="26"/>
    </row>
    <row r="25" spans="1:13" ht="15.75" customHeight="1" x14ac:dyDescent="0.25">
      <c r="A25" s="26"/>
      <c r="B25" s="26"/>
      <c r="C25" s="26"/>
      <c r="D25" s="25"/>
      <c r="E25" s="26"/>
      <c r="F25" s="26"/>
      <c r="G25" s="96"/>
      <c r="H25" s="26"/>
      <c r="I25" s="26"/>
      <c r="J25" s="26"/>
      <c r="K25" s="26"/>
      <c r="L25" s="26"/>
    </row>
    <row r="26" spans="1:13" ht="15.75" customHeight="1" x14ac:dyDescent="0.25">
      <c r="A26" s="26"/>
      <c r="B26" s="26"/>
      <c r="C26" s="26"/>
      <c r="D26" s="25"/>
      <c r="E26" s="26"/>
      <c r="F26" s="26"/>
      <c r="G26" s="96"/>
      <c r="H26" s="26"/>
      <c r="I26" s="26"/>
      <c r="J26" s="26"/>
      <c r="K26" s="26"/>
      <c r="L26" s="26"/>
    </row>
    <row r="27" spans="1:13" ht="27.75" customHeight="1" x14ac:dyDescent="0.25">
      <c r="A27" s="26"/>
      <c r="B27" s="26"/>
      <c r="C27" s="26"/>
      <c r="D27" s="25"/>
      <c r="E27" s="26"/>
      <c r="F27" s="26"/>
      <c r="G27" s="96"/>
      <c r="H27" s="26"/>
      <c r="I27" s="26"/>
      <c r="J27" s="26"/>
      <c r="K27" s="26"/>
      <c r="L27" s="26"/>
    </row>
    <row r="28" spans="1:13" ht="27.75" customHeight="1" x14ac:dyDescent="0.25">
      <c r="A28" s="26"/>
      <c r="B28" s="26"/>
      <c r="C28" s="26"/>
      <c r="D28" s="25"/>
      <c r="E28" s="26"/>
      <c r="F28" s="26"/>
      <c r="G28" s="96"/>
      <c r="H28" s="26"/>
      <c r="I28" s="26"/>
      <c r="J28" s="26"/>
      <c r="K28" s="26"/>
      <c r="L28" s="26"/>
    </row>
    <row r="29" spans="1:13" ht="27.75" customHeight="1" x14ac:dyDescent="0.25">
      <c r="A29" s="26"/>
      <c r="B29" s="26"/>
      <c r="C29" s="26"/>
      <c r="D29" s="25"/>
      <c r="E29" s="26"/>
      <c r="F29" s="26"/>
      <c r="G29" s="96"/>
      <c r="H29" s="26"/>
      <c r="I29" s="26"/>
      <c r="J29" s="26"/>
      <c r="K29" s="26"/>
      <c r="L29" s="26"/>
    </row>
    <row r="30" spans="1:13" ht="27.75" customHeight="1" x14ac:dyDescent="0.25">
      <c r="A30" s="26"/>
      <c r="B30" s="26"/>
      <c r="C30" s="26"/>
      <c r="D30" s="25"/>
      <c r="E30" s="26"/>
      <c r="F30" s="26"/>
      <c r="G30" s="96"/>
      <c r="H30" s="26"/>
      <c r="I30" s="26"/>
      <c r="J30" s="26"/>
      <c r="K30" s="26"/>
      <c r="L30" s="26"/>
    </row>
    <row r="31" spans="1:13" ht="27.75" customHeight="1" x14ac:dyDescent="0.25">
      <c r="A31" s="26"/>
      <c r="B31" s="26"/>
      <c r="C31" s="26"/>
      <c r="D31" s="25"/>
      <c r="E31" s="26"/>
      <c r="F31" s="26"/>
      <c r="G31" s="96"/>
      <c r="H31" s="26"/>
      <c r="I31" s="26"/>
      <c r="J31" s="26"/>
      <c r="K31" s="26"/>
      <c r="L31" s="26"/>
    </row>
    <row r="32" spans="1:13" ht="27.75" customHeight="1" x14ac:dyDescent="0.25">
      <c r="A32" s="26"/>
      <c r="B32" s="26"/>
      <c r="C32" s="26"/>
      <c r="D32" s="25"/>
      <c r="E32" s="26"/>
      <c r="F32" s="26"/>
      <c r="G32" s="96"/>
      <c r="H32" s="26"/>
      <c r="I32" s="26"/>
      <c r="J32" s="26"/>
      <c r="K32" s="26"/>
      <c r="L32" s="26"/>
    </row>
    <row r="33" spans="1:12" ht="27.75" customHeight="1" x14ac:dyDescent="0.25">
      <c r="A33" s="26"/>
      <c r="B33" s="26"/>
      <c r="C33" s="26"/>
      <c r="D33" s="25"/>
      <c r="E33" s="26"/>
      <c r="F33" s="26"/>
      <c r="G33" s="96"/>
      <c r="H33" s="26"/>
      <c r="I33" s="26"/>
      <c r="J33" s="26"/>
      <c r="K33" s="26"/>
      <c r="L33" s="26"/>
    </row>
    <row r="34" spans="1:12" ht="27.75" customHeight="1" x14ac:dyDescent="0.25">
      <c r="A34" s="26"/>
      <c r="B34" s="26"/>
      <c r="C34" s="26"/>
      <c r="D34" s="25"/>
      <c r="E34" s="26"/>
      <c r="F34" s="26"/>
      <c r="G34" s="96"/>
      <c r="H34" s="26"/>
      <c r="I34" s="26"/>
      <c r="J34" s="26"/>
      <c r="K34" s="26"/>
      <c r="L34" s="26"/>
    </row>
    <row r="35" spans="1:12" ht="27.75" customHeight="1" x14ac:dyDescent="0.25">
      <c r="A35" s="26"/>
      <c r="B35" s="26"/>
      <c r="C35" s="26"/>
      <c r="D35" s="25"/>
      <c r="E35" s="26"/>
      <c r="F35" s="26"/>
      <c r="G35" s="96"/>
      <c r="H35" s="26"/>
      <c r="I35" s="26"/>
      <c r="J35" s="26"/>
      <c r="K35" s="26"/>
      <c r="L35" s="26"/>
    </row>
    <row r="36" spans="1:12" ht="27.75" customHeight="1" x14ac:dyDescent="0.25">
      <c r="A36" s="26"/>
      <c r="B36" s="26"/>
      <c r="C36" s="26"/>
      <c r="D36" s="25"/>
      <c r="E36" s="26"/>
      <c r="F36" s="26"/>
      <c r="G36" s="96"/>
      <c r="H36" s="26"/>
      <c r="I36" s="26"/>
      <c r="J36" s="26"/>
      <c r="K36" s="26"/>
      <c r="L36" s="26"/>
    </row>
    <row r="37" spans="1:12" ht="27.75" customHeight="1" x14ac:dyDescent="0.25">
      <c r="A37" s="26"/>
      <c r="B37" s="26"/>
      <c r="C37" s="26"/>
      <c r="D37" s="25"/>
      <c r="E37" s="26"/>
      <c r="F37" s="26"/>
      <c r="G37" s="96"/>
      <c r="H37" s="26"/>
      <c r="I37" s="26"/>
      <c r="J37" s="26"/>
      <c r="K37" s="26"/>
      <c r="L37" s="26"/>
    </row>
    <row r="38" spans="1:12" ht="27.75" customHeight="1" x14ac:dyDescent="0.25">
      <c r="A38" s="26"/>
      <c r="B38" s="26"/>
      <c r="C38" s="26"/>
      <c r="D38" s="25"/>
      <c r="E38" s="26"/>
      <c r="F38" s="26"/>
      <c r="G38" s="96"/>
      <c r="H38" s="26"/>
      <c r="I38" s="26"/>
      <c r="J38" s="26"/>
      <c r="K38" s="26"/>
      <c r="L38" s="26"/>
    </row>
    <row r="39" spans="1:12" ht="27.75" customHeight="1" x14ac:dyDescent="0.25">
      <c r="A39" s="26"/>
      <c r="B39" s="26"/>
      <c r="C39" s="26"/>
      <c r="D39" s="25"/>
      <c r="E39" s="26"/>
      <c r="F39" s="26"/>
      <c r="G39" s="96"/>
      <c r="H39" s="26"/>
      <c r="I39" s="26"/>
      <c r="J39" s="26"/>
      <c r="K39" s="26"/>
      <c r="L39" s="26"/>
    </row>
    <row r="40" spans="1:12" ht="27.75" customHeight="1" x14ac:dyDescent="0.25">
      <c r="A40" s="26"/>
      <c r="B40" s="26"/>
      <c r="C40" s="26"/>
      <c r="D40" s="25"/>
      <c r="E40" s="26"/>
      <c r="F40" s="26"/>
      <c r="G40" s="96"/>
      <c r="H40" s="26"/>
      <c r="I40" s="26"/>
      <c r="J40" s="26"/>
      <c r="K40" s="26"/>
      <c r="L40" s="26"/>
    </row>
    <row r="41" spans="1:12" ht="27.75" customHeight="1" x14ac:dyDescent="0.25">
      <c r="A41" s="26"/>
      <c r="B41" s="26"/>
      <c r="C41" s="26"/>
      <c r="D41" s="25"/>
      <c r="E41" s="26"/>
      <c r="F41" s="26"/>
      <c r="G41" s="96"/>
      <c r="H41" s="26"/>
      <c r="I41" s="26"/>
      <c r="J41" s="26"/>
      <c r="K41" s="26"/>
      <c r="L41" s="26"/>
    </row>
    <row r="42" spans="1:12" ht="27.75" customHeight="1" x14ac:dyDescent="0.25">
      <c r="A42" s="26"/>
      <c r="B42" s="26"/>
      <c r="C42" s="26"/>
      <c r="D42" s="25"/>
      <c r="E42" s="26"/>
      <c r="F42" s="26"/>
      <c r="G42" s="96"/>
      <c r="H42" s="26"/>
      <c r="I42" s="26"/>
      <c r="J42" s="26"/>
      <c r="K42" s="26"/>
      <c r="L42" s="26"/>
    </row>
    <row r="43" spans="1:12" ht="27.75" customHeight="1" x14ac:dyDescent="0.25">
      <c r="A43" s="26"/>
      <c r="B43" s="26"/>
      <c r="C43" s="26"/>
      <c r="D43" s="25"/>
      <c r="E43" s="26"/>
      <c r="F43" s="26"/>
      <c r="G43" s="96"/>
      <c r="H43" s="26"/>
      <c r="I43" s="26"/>
      <c r="J43" s="26"/>
      <c r="K43" s="26"/>
      <c r="L43" s="26"/>
    </row>
    <row r="44" spans="1:12" ht="27.75" customHeight="1" x14ac:dyDescent="0.25">
      <c r="A44" s="26"/>
      <c r="B44" s="26"/>
      <c r="C44" s="26"/>
      <c r="D44" s="25"/>
      <c r="E44" s="26"/>
      <c r="F44" s="26"/>
      <c r="G44" s="96"/>
      <c r="H44" s="26"/>
      <c r="I44" s="26"/>
      <c r="J44" s="26"/>
      <c r="K44" s="26"/>
      <c r="L44" s="26"/>
    </row>
    <row r="45" spans="1:12" ht="27.75" customHeight="1" x14ac:dyDescent="0.25">
      <c r="A45" s="26"/>
      <c r="B45" s="26"/>
      <c r="C45" s="26"/>
      <c r="D45" s="25"/>
      <c r="E45" s="26"/>
      <c r="F45" s="26"/>
      <c r="G45" s="96"/>
      <c r="H45" s="26"/>
      <c r="I45" s="26"/>
      <c r="J45" s="26"/>
      <c r="K45" s="26"/>
      <c r="L45" s="26"/>
    </row>
    <row r="46" spans="1:12" ht="27.75" customHeight="1" x14ac:dyDescent="0.25">
      <c r="A46" s="26"/>
      <c r="B46" s="26"/>
      <c r="C46" s="26"/>
      <c r="D46" s="25"/>
      <c r="E46" s="26"/>
      <c r="F46" s="26"/>
      <c r="G46" s="96"/>
      <c r="H46" s="26"/>
      <c r="I46" s="26"/>
      <c r="J46" s="26"/>
      <c r="K46" s="26"/>
      <c r="L46" s="26"/>
    </row>
    <row r="47" spans="1:12" ht="27.75" customHeight="1" x14ac:dyDescent="0.25">
      <c r="A47" s="26"/>
      <c r="B47" s="26"/>
      <c r="C47" s="26"/>
      <c r="D47" s="25"/>
      <c r="E47" s="26"/>
      <c r="F47" s="26"/>
      <c r="G47" s="96"/>
      <c r="H47" s="26"/>
      <c r="I47" s="26"/>
      <c r="J47" s="26"/>
      <c r="K47" s="26"/>
      <c r="L47" s="26"/>
    </row>
    <row r="48" spans="1:12" ht="27.75" customHeight="1" x14ac:dyDescent="0.25">
      <c r="A48" s="26"/>
      <c r="B48" s="26"/>
      <c r="C48" s="26"/>
      <c r="D48" s="25"/>
      <c r="E48" s="26"/>
      <c r="F48" s="26"/>
      <c r="G48" s="96"/>
      <c r="H48" s="26"/>
      <c r="I48" s="26"/>
      <c r="J48" s="26"/>
      <c r="K48" s="26"/>
      <c r="L48" s="26"/>
    </row>
    <row r="49" spans="1:12" ht="27.75" customHeight="1" x14ac:dyDescent="0.25">
      <c r="A49" s="48"/>
      <c r="B49" s="48"/>
      <c r="C49" s="48"/>
      <c r="D49" s="81"/>
      <c r="E49" s="48"/>
      <c r="F49" s="48"/>
      <c r="G49" s="94"/>
      <c r="H49" s="48"/>
      <c r="I49" s="48"/>
      <c r="J49" s="48"/>
      <c r="K49" s="48"/>
      <c r="L49" s="48"/>
    </row>
    <row r="50" spans="1:12" ht="27.75" customHeight="1" x14ac:dyDescent="0.25">
      <c r="A50" s="48"/>
      <c r="B50" s="48"/>
      <c r="C50" s="48"/>
      <c r="D50" s="81"/>
      <c r="E50" s="48"/>
      <c r="F50" s="48"/>
      <c r="G50" s="48"/>
      <c r="H50" s="48"/>
      <c r="I50" s="48"/>
      <c r="J50" s="48"/>
      <c r="K50" s="48"/>
      <c r="L50" s="48"/>
    </row>
    <row r="51" spans="1:12" ht="27.75" customHeight="1" x14ac:dyDescent="0.25">
      <c r="A51" s="48"/>
      <c r="B51" s="48"/>
      <c r="C51" s="48"/>
      <c r="D51" s="81"/>
      <c r="E51" s="48"/>
      <c r="F51" s="48"/>
      <c r="G51" s="48"/>
      <c r="H51" s="48"/>
      <c r="I51" s="48"/>
      <c r="J51" s="48"/>
      <c r="K51" s="48"/>
      <c r="L51" s="48"/>
    </row>
    <row r="52" spans="1:12" ht="27.75" customHeight="1" x14ac:dyDescent="0.25">
      <c r="A52" s="48"/>
      <c r="B52" s="48"/>
      <c r="C52" s="48"/>
      <c r="D52" s="81"/>
      <c r="E52" s="48"/>
      <c r="F52" s="48"/>
      <c r="G52" s="48"/>
      <c r="H52" s="48"/>
      <c r="I52" s="48"/>
      <c r="J52" s="48"/>
      <c r="K52" s="48"/>
      <c r="L52" s="48"/>
    </row>
    <row r="53" spans="1:12" ht="27.75" customHeight="1" x14ac:dyDescent="0.25">
      <c r="A53" s="48"/>
      <c r="B53" s="48"/>
      <c r="C53" s="48"/>
      <c r="D53" s="81"/>
      <c r="E53" s="48"/>
      <c r="F53" s="48"/>
      <c r="G53" s="48"/>
      <c r="H53" s="48"/>
      <c r="I53" s="48"/>
      <c r="J53" s="48"/>
      <c r="K53" s="48"/>
      <c r="L53" s="48"/>
    </row>
    <row r="54" spans="1:12" ht="27.75" customHeight="1" x14ac:dyDescent="0.25">
      <c r="A54" s="48"/>
      <c r="B54" s="48"/>
      <c r="C54" s="48"/>
      <c r="D54" s="81"/>
      <c r="E54" s="48"/>
      <c r="F54" s="48"/>
      <c r="G54" s="48"/>
      <c r="H54" s="48"/>
      <c r="I54" s="48"/>
      <c r="J54" s="48"/>
      <c r="K54" s="48"/>
      <c r="L54" s="48"/>
    </row>
    <row r="55" spans="1:12" ht="27.75" customHeight="1" x14ac:dyDescent="0.25">
      <c r="A55" s="48"/>
      <c r="B55" s="48"/>
      <c r="C55" s="48"/>
      <c r="D55" s="81"/>
      <c r="E55" s="48"/>
      <c r="F55" s="48"/>
      <c r="G55" s="48"/>
      <c r="H55" s="48"/>
      <c r="I55" s="48"/>
      <c r="J55" s="48"/>
      <c r="K55" s="48"/>
      <c r="L55" s="48"/>
    </row>
    <row r="56" spans="1:12" ht="27.75" customHeight="1" x14ac:dyDescent="0.25">
      <c r="A56" s="48"/>
      <c r="B56" s="48"/>
      <c r="C56" s="48"/>
      <c r="D56" s="81"/>
      <c r="E56" s="48"/>
      <c r="F56" s="48"/>
      <c r="G56" s="48"/>
      <c r="H56" s="48"/>
      <c r="I56" s="48"/>
      <c r="J56" s="48"/>
      <c r="K56" s="48"/>
      <c r="L56" s="48"/>
    </row>
    <row r="57" spans="1:12" ht="27.75" customHeight="1" x14ac:dyDescent="0.25"/>
    <row r="58" spans="1:12" ht="27.75" customHeight="1" x14ac:dyDescent="0.25"/>
    <row r="59" spans="1:12" ht="27.75" customHeight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0"/>
  <sheetViews>
    <sheetView zoomScaleNormal="100" workbookViewId="0">
      <selection activeCell="F3" sqref="F3:F6"/>
    </sheetView>
  </sheetViews>
  <sheetFormatPr defaultRowHeight="15" x14ac:dyDescent="0.25"/>
  <cols>
    <col min="1" max="1" width="30.140625" customWidth="1"/>
    <col min="2" max="2" width="20.85546875" customWidth="1"/>
    <col min="3" max="3" width="10.7109375" customWidth="1"/>
    <col min="4" max="4" width="20.42578125" customWidth="1"/>
    <col min="5" max="5" width="7.85546875" bestFit="1" customWidth="1"/>
    <col min="6" max="6" width="26" customWidth="1"/>
    <col min="7" max="7" width="7.85546875" bestFit="1" customWidth="1"/>
    <col min="8" max="10" width="9.28515625" customWidth="1"/>
  </cols>
  <sheetData>
    <row r="1" spans="1:9" ht="21.75" thickBot="1" x14ac:dyDescent="0.3">
      <c r="A1" s="103" t="s">
        <v>104</v>
      </c>
      <c r="B1" s="103"/>
      <c r="C1" s="103"/>
      <c r="D1" s="103"/>
      <c r="E1" s="103"/>
      <c r="F1" s="103"/>
      <c r="G1" s="103"/>
      <c r="H1" s="42"/>
      <c r="I1" s="42"/>
    </row>
    <row r="2" spans="1:9" ht="15.75" x14ac:dyDescent="0.25">
      <c r="A2" s="131" t="s">
        <v>105</v>
      </c>
      <c r="B2" s="132" t="s">
        <v>106</v>
      </c>
      <c r="C2" s="114"/>
      <c r="D2" s="132" t="s">
        <v>107</v>
      </c>
      <c r="E2" s="114"/>
      <c r="F2" s="132" t="s">
        <v>108</v>
      </c>
      <c r="G2" s="115"/>
      <c r="H2" s="35"/>
      <c r="I2" s="35"/>
    </row>
    <row r="3" spans="1:9" ht="48.75" customHeight="1" x14ac:dyDescent="0.25">
      <c r="A3" s="183" t="s">
        <v>109</v>
      </c>
      <c r="B3" s="181">
        <v>977.87050898203597</v>
      </c>
      <c r="C3" s="182" t="s">
        <v>110</v>
      </c>
      <c r="D3" s="181">
        <v>1645.8233532934132</v>
      </c>
      <c r="E3" s="182" t="s">
        <v>110</v>
      </c>
      <c r="F3" s="181">
        <v>3729.1691616766466</v>
      </c>
      <c r="G3" s="182" t="s">
        <v>110</v>
      </c>
    </row>
    <row r="4" spans="1:9" ht="48.75" customHeight="1" x14ac:dyDescent="0.25">
      <c r="A4" s="121" t="s">
        <v>111</v>
      </c>
      <c r="B4" s="165">
        <v>499.822</v>
      </c>
      <c r="C4" s="118" t="s">
        <v>110</v>
      </c>
      <c r="D4" s="165">
        <v>845.4</v>
      </c>
      <c r="E4" s="118" t="s">
        <v>110</v>
      </c>
      <c r="F4" s="165">
        <v>1935.9879999999998</v>
      </c>
      <c r="G4" s="118" t="s">
        <v>110</v>
      </c>
    </row>
    <row r="5" spans="1:9" ht="48.75" customHeight="1" x14ac:dyDescent="0.25">
      <c r="A5" s="121" t="s">
        <v>112</v>
      </c>
      <c r="B5" s="166">
        <v>332.50369947604793</v>
      </c>
      <c r="C5" s="118" t="s">
        <v>110</v>
      </c>
      <c r="D5" s="166">
        <v>553.08738772455081</v>
      </c>
      <c r="E5" s="118" t="s">
        <v>110</v>
      </c>
      <c r="F5" s="165">
        <v>1221.1028405688621</v>
      </c>
      <c r="G5" s="118" t="s">
        <v>110</v>
      </c>
    </row>
    <row r="6" spans="1:9" ht="48.75" customHeight="1" x14ac:dyDescent="0.25">
      <c r="A6" s="122" t="s">
        <v>113</v>
      </c>
      <c r="B6" s="167">
        <v>145.54480950598801</v>
      </c>
      <c r="C6" s="120" t="s">
        <v>110</v>
      </c>
      <c r="D6" s="167">
        <v>247.33596556886224</v>
      </c>
      <c r="E6" s="120" t="s">
        <v>110</v>
      </c>
      <c r="F6" s="168">
        <v>572.0783211077844</v>
      </c>
      <c r="G6" s="120" t="s">
        <v>110</v>
      </c>
    </row>
    <row r="7" spans="1:9" ht="45" customHeight="1" x14ac:dyDescent="0.25"/>
    <row r="8" spans="1:9" ht="45" customHeight="1" x14ac:dyDescent="0.25"/>
    <row r="9" spans="1:9" ht="24.75" customHeight="1" x14ac:dyDescent="0.25">
      <c r="A9" s="4"/>
      <c r="B9" s="4"/>
      <c r="C9" s="6"/>
      <c r="D9" s="6"/>
      <c r="E9" s="4"/>
      <c r="F9" s="4"/>
      <c r="G9" s="4"/>
      <c r="H9" s="4"/>
      <c r="I9" s="4"/>
    </row>
    <row r="10" spans="1:9" ht="24.75" customHeight="1" x14ac:dyDescent="0.25">
      <c r="A10" s="5"/>
      <c r="B10" s="5"/>
      <c r="C10" s="5"/>
      <c r="D10" s="10"/>
      <c r="E10" s="10"/>
      <c r="F10" s="10"/>
    </row>
    <row r="11" spans="1:9" ht="24.75" customHeight="1" x14ac:dyDescent="0.25">
      <c r="A11" s="9"/>
      <c r="B11" s="7"/>
      <c r="C11" s="6"/>
      <c r="D11" s="6"/>
      <c r="E11" s="6"/>
      <c r="F11" s="6"/>
    </row>
    <row r="12" spans="1:9" ht="24.75" customHeight="1" x14ac:dyDescent="0.25">
      <c r="A12" s="7"/>
      <c r="B12" s="7"/>
      <c r="C12" s="6"/>
      <c r="D12" s="6"/>
      <c r="E12" s="6"/>
      <c r="F12" s="6"/>
    </row>
    <row r="13" spans="1:9" ht="24.75" customHeight="1" x14ac:dyDescent="0.25">
      <c r="A13" s="7"/>
      <c r="B13" s="7"/>
      <c r="C13" s="6"/>
      <c r="D13" s="6"/>
      <c r="E13" s="6"/>
      <c r="F13" s="6"/>
    </row>
    <row r="14" spans="1:9" ht="24.75" customHeight="1" x14ac:dyDescent="0.25">
      <c r="A14" s="7"/>
      <c r="B14" s="7"/>
      <c r="C14" s="6"/>
      <c r="D14" s="6"/>
      <c r="E14" s="6"/>
      <c r="F14" s="6"/>
    </row>
    <row r="15" spans="1:9" ht="36.75" customHeight="1" x14ac:dyDescent="0.25">
      <c r="A15" s="7"/>
      <c r="B15" s="7"/>
      <c r="C15" s="7"/>
      <c r="D15" s="7"/>
      <c r="E15" s="7"/>
      <c r="F15" s="7"/>
    </row>
    <row r="16" spans="1:9" ht="36.75" customHeight="1" x14ac:dyDescent="0.25">
      <c r="A16" s="8"/>
      <c r="B16" s="7"/>
      <c r="C16" s="6"/>
      <c r="D16" s="6"/>
      <c r="E16" s="6"/>
      <c r="F16" s="6"/>
    </row>
    <row r="17" spans="1:6" ht="36.75" customHeight="1" x14ac:dyDescent="0.25">
      <c r="A17" s="7"/>
      <c r="B17" s="7"/>
      <c r="C17" s="6"/>
      <c r="D17" s="6"/>
      <c r="E17" s="6"/>
      <c r="F17" s="6"/>
    </row>
    <row r="18" spans="1:6" ht="36.75" customHeight="1" x14ac:dyDescent="0.25">
      <c r="A18" s="7"/>
      <c r="B18" s="7"/>
      <c r="C18" s="6"/>
      <c r="D18" s="6"/>
      <c r="E18" s="6"/>
      <c r="F18" s="6"/>
    </row>
    <row r="19" spans="1:6" ht="36.75" customHeight="1" x14ac:dyDescent="0.25">
      <c r="A19" s="7"/>
      <c r="B19" s="7"/>
      <c r="C19" s="6"/>
      <c r="D19" s="6"/>
      <c r="E19" s="6"/>
      <c r="F19" s="6"/>
    </row>
    <row r="20" spans="1:6" ht="36.75" customHeight="1" x14ac:dyDescent="0.25">
      <c r="A20" s="7"/>
      <c r="B20" s="7"/>
      <c r="C20" s="6"/>
      <c r="D20" s="6"/>
      <c r="E20" s="6"/>
      <c r="F20" s="6"/>
    </row>
    <row r="21" spans="1:6" ht="36.75" customHeight="1" x14ac:dyDescent="0.25">
      <c r="A21" s="8"/>
      <c r="B21" s="7"/>
      <c r="C21" s="6"/>
      <c r="D21" s="6"/>
      <c r="E21" s="6"/>
      <c r="F21" s="6"/>
    </row>
    <row r="22" spans="1:6" ht="36.75" customHeight="1" x14ac:dyDescent="0.25">
      <c r="A22" s="7"/>
      <c r="B22" s="7"/>
      <c r="C22" s="6"/>
      <c r="D22" s="6"/>
      <c r="E22" s="6"/>
      <c r="F22" s="6"/>
    </row>
    <row r="23" spans="1:6" ht="36.75" customHeight="1" x14ac:dyDescent="0.25">
      <c r="A23" s="7"/>
      <c r="B23" s="7"/>
      <c r="C23" s="6"/>
      <c r="D23" s="6"/>
      <c r="E23" s="6"/>
      <c r="F23" s="6"/>
    </row>
    <row r="24" spans="1:6" ht="36.75" customHeight="1" x14ac:dyDescent="0.25">
      <c r="A24" s="7"/>
      <c r="B24" s="7"/>
      <c r="C24" s="6"/>
      <c r="D24" s="6"/>
      <c r="E24" s="6"/>
      <c r="F24" s="6"/>
    </row>
    <row r="25" spans="1:6" ht="36.75" customHeight="1" x14ac:dyDescent="0.25">
      <c r="A25" s="7"/>
      <c r="B25" s="7"/>
      <c r="C25" s="6"/>
      <c r="D25" s="6"/>
      <c r="E25" s="6"/>
      <c r="F25" s="6"/>
    </row>
    <row r="26" spans="1:6" ht="36.75" customHeight="1" x14ac:dyDescent="0.25">
      <c r="A26" s="8"/>
      <c r="B26" s="7"/>
      <c r="C26" s="6"/>
      <c r="D26" s="6"/>
      <c r="E26" s="6"/>
      <c r="F26" s="6"/>
    </row>
    <row r="27" spans="1:6" ht="36.75" customHeight="1" x14ac:dyDescent="0.25">
      <c r="A27" s="7"/>
      <c r="B27" s="7"/>
      <c r="C27" s="6"/>
      <c r="D27" s="6"/>
      <c r="E27" s="6"/>
      <c r="F27" s="6"/>
    </row>
    <row r="28" spans="1:6" ht="36.75" customHeight="1" x14ac:dyDescent="0.25">
      <c r="A28" s="7"/>
      <c r="B28" s="7"/>
      <c r="C28" s="6"/>
      <c r="D28" s="6"/>
      <c r="E28" s="6"/>
      <c r="F28" s="6"/>
    </row>
    <row r="29" spans="1:6" ht="36.75" customHeight="1" x14ac:dyDescent="0.25">
      <c r="A29" s="7"/>
      <c r="B29" s="7"/>
      <c r="C29" s="6"/>
      <c r="D29" s="6"/>
      <c r="E29" s="6"/>
      <c r="F29" s="6"/>
    </row>
    <row r="30" spans="1:6" ht="36.75" customHeight="1" x14ac:dyDescent="0.25">
      <c r="A30" s="7"/>
      <c r="B30" s="7"/>
      <c r="C30" s="6"/>
      <c r="D30" s="6"/>
      <c r="E30" s="6"/>
      <c r="F30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cab51e-7ef1-47fd-8942-40e84f435155">DYEWVYPH67NS-1280322647-252</_dlc_DocId>
    <_dlc_DocIdUrl xmlns="1ccab51e-7ef1-47fd-8942-40e84f435155">
      <Url>https://sp.ens.dk/sites/elek/el1/_layouts/15/DocIdRedir.aspx?ID=DYEWVYPH67NS-1280322647-252</Url>
      <Description>DYEWVYPH67NS-1280322647-252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5B06CA737A2142BBD59252A62EB4D1" ma:contentTypeVersion="4" ma:contentTypeDescription="Opret et nyt dokument." ma:contentTypeScope="" ma:versionID="05e2fd8acafa8e3e2161e9011b45c433">
  <xsd:schema xmlns:xsd="http://www.w3.org/2001/XMLSchema" xmlns:xs="http://www.w3.org/2001/XMLSchema" xmlns:p="http://schemas.microsoft.com/office/2006/metadata/properties" xmlns:ns2="1ccab51e-7ef1-47fd-8942-40e84f435155" xmlns:ns3="275890f8-9138-4f85-b5fd-14f17798ad7e" targetNamespace="http://schemas.microsoft.com/office/2006/metadata/properties" ma:root="true" ma:fieldsID="91a77f64c47cc60ac864ebf3552270a1" ns2:_="" ns3:_="">
    <xsd:import namespace="1ccab51e-7ef1-47fd-8942-40e84f435155"/>
    <xsd:import namespace="275890f8-9138-4f85-b5fd-14f17798ad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ab51e-7ef1-47fd-8942-40e84f4351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890f8-9138-4f85-b5fd-14f17798a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462950-CF5A-49B2-93F8-A76A1160F6CA}">
  <ds:schemaRefs>
    <ds:schemaRef ds:uri="275890f8-9138-4f85-b5fd-14f17798ad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ccab51e-7ef1-47fd-8942-40e84f43515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1B26A3-E25E-47BB-94A0-EEE8714BA9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0554D9-20B6-471F-BF10-6003F1FDDAF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D709EE3-A0CE-4205-AC1F-DA472C061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cab51e-7ef1-47fd-8942-40e84f435155"/>
    <ds:schemaRef ds:uri="275890f8-9138-4f85-b5fd-14f17798a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10</vt:i4>
      </vt:variant>
    </vt:vector>
  </ap:HeadingPairs>
  <ap:TitlesOfParts>
    <vt:vector baseType="lpstr" size="10">
      <vt:lpstr>Formål og vejlednin</vt:lpstr>
      <vt:lpstr>5.4 Tabel 3</vt:lpstr>
      <vt:lpstr>5.4 Tabel 4</vt:lpstr>
      <vt:lpstr>6.2 Tabel 5</vt:lpstr>
      <vt:lpstr>6.2 Tabel 6</vt:lpstr>
      <vt:lpstr>7 Tabel 7</vt:lpstr>
      <vt:lpstr>9 Projektoverblik HV</vt:lpstr>
      <vt:lpstr>9 Projektoverblik MV-LV</vt:lpstr>
      <vt:lpstr>10 Tabel 8</vt:lpstr>
      <vt:lpstr>12 Tabel 9</vt:lpstr>
    </vt:vector>
  </ap:TitlesOfParts>
  <ap:Manager/>
  <ap:Company>Statens It</ap:Company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Netudviklingsplan Vores Elnet 2025</dc:title>
  <dc:subject/>
  <dc:creator>Henrik Hansen</dc:creator>
  <keywords/>
  <dc:description/>
  <lastModifiedBy>Henrik Hansen</lastModifiedBy>
  <revision/>
  <dcterms:created xsi:type="dcterms:W3CDTF">2023-09-21T09:27:21.0000000Z</dcterms:created>
  <dcterms:modified xsi:type="dcterms:W3CDTF">2024-03-06T14:24:52.0000000Z</dcterms:modified>
  <category/>
  <contentStatus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0x010100905B06CA737A2142BBD59252A62EB4D1</vt:lpwstr>
  </op:property>
  <op:property fmtid="{D5CDD505-2E9C-101B-9397-08002B2CF9AE}" pid="3" name="_dlc_DocIdItemGuid">
    <vt:lpwstr>28d4db15-88d1-499d-bf64-db5e12a8e0b8</vt:lpwstr>
  </op:property>
  <op:property fmtid="{D5CDD505-2E9C-101B-9397-08002B2CF9AE}" pid="4" name="dokumentnummer">
    <vt:lpwstr>D2024-02-23-1035014</vt:lpwstr>
  </op:property>
  <op:property fmtid="{D5CDD505-2E9C-101B-9397-08002B2CF9AE}" pid="5" name="Dokument_sidst_rettet">
    <vt:lpwstr>06-03-2024</vt:lpwstr>
  </op:property>
  <op:property fmtid="{D5CDD505-2E9C-101B-9397-08002B2CF9AE}" pid="6" name="Dokument_OprettetAf_Initialer">
    <vt:lpwstr>heh</vt:lpwstr>
  </op:property>
  <op:property fmtid="{D5CDD505-2E9C-101B-9397-08002B2CF9AE}" pid="7" name="Dokument_Navn">
    <vt:lpwstr>Netudviklingsplan Vores Elnet 2025</vt:lpwstr>
  </op:property>
  <op:property fmtid="{D5CDD505-2E9C-101B-9397-08002B2CF9AE}" pid="8" name="sagsnummer">
    <vt:lpwstr>S24-45260</vt:lpwstr>
  </op:property>
  <op:property fmtid="{D5CDD505-2E9C-101B-9397-08002B2CF9AE}" pid="9" name="Author">
    <vt:lpwstr>Henrik Hansen</vt:lpwstr>
  </op:property>
  <op:property fmtid="{D5CDD505-2E9C-101B-9397-08002B2CF9AE}" pid="10" name="Title">
    <vt:lpwstr>Netudviklingsplan Vores Elnet 2025</vt:lpwstr>
  </op:property>
</op:Properties>
</file>